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8030" windowHeight="9180"/>
  </bookViews>
  <sheets>
    <sheet name="ANCOVA_1_factor_LS" sheetId="8" r:id="rId1"/>
    <sheet name="ANCOVA_1_factor_ML" sheetId="13" r:id="rId2"/>
    <sheet name="ANCOVA_2_factor" sheetId="9" r:id="rId3"/>
    <sheet name="DiffSlope" sheetId="10" r:id="rId4"/>
    <sheet name="Stepwise" sheetId="12" r:id="rId5"/>
  </sheets>
  <definedNames>
    <definedName name="solver_adj" localSheetId="0" hidden="1">ANCOVA_1_factor_LS!$T$1:$T$4</definedName>
    <definedName name="solver_adj" localSheetId="1" hidden="1">ANCOVA_1_factor_ML!$V$1:$V$4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2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ANCOVA_1_factor_LS!$R$33</definedName>
    <definedName name="solver_opt" localSheetId="1" hidden="1">ANCOVA_1_factor_ML!$T$33</definedName>
    <definedName name="solver_pre" localSheetId="0" hidden="1">0.000000001</definedName>
    <definedName name="solver_pre" localSheetId="1" hidden="1">0.000000001</definedName>
    <definedName name="solver_rbv" localSheetId="0" hidden="1">1</definedName>
    <definedName name="solver_rbv" localSheetId="1" hidden="1">1</definedName>
    <definedName name="solver_rlx" localSheetId="0" hidden="1">1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3" l="1"/>
  <c r="S32" i="13" s="1"/>
  <c r="K32" i="13"/>
  <c r="L32" i="13" s="1"/>
  <c r="I32" i="13"/>
  <c r="H32" i="13"/>
  <c r="R31" i="13"/>
  <c r="S31" i="13" s="1"/>
  <c r="I31" i="13"/>
  <c r="H31" i="13"/>
  <c r="K31" i="13" s="1"/>
  <c r="L31" i="13" s="1"/>
  <c r="R30" i="13"/>
  <c r="S30" i="13" s="1"/>
  <c r="I30" i="13"/>
  <c r="H30" i="13"/>
  <c r="K30" i="13" s="1"/>
  <c r="L30" i="13" s="1"/>
  <c r="R29" i="13"/>
  <c r="S29" i="13" s="1"/>
  <c r="K29" i="13"/>
  <c r="L29" i="13" s="1"/>
  <c r="I29" i="13"/>
  <c r="H29" i="13"/>
  <c r="R28" i="13"/>
  <c r="S28" i="13" s="1"/>
  <c r="K28" i="13"/>
  <c r="L28" i="13" s="1"/>
  <c r="I28" i="13"/>
  <c r="H28" i="13"/>
  <c r="R27" i="13"/>
  <c r="S27" i="13" s="1"/>
  <c r="I27" i="13"/>
  <c r="H27" i="13"/>
  <c r="K27" i="13" s="1"/>
  <c r="L27" i="13" s="1"/>
  <c r="R26" i="13"/>
  <c r="S26" i="13" s="1"/>
  <c r="I26" i="13"/>
  <c r="H26" i="13"/>
  <c r="K26" i="13" s="1"/>
  <c r="L26" i="13" s="1"/>
  <c r="R25" i="13"/>
  <c r="S25" i="13" s="1"/>
  <c r="K25" i="13"/>
  <c r="L25" i="13" s="1"/>
  <c r="I25" i="13"/>
  <c r="H25" i="13"/>
  <c r="R24" i="13"/>
  <c r="S24" i="13" s="1"/>
  <c r="K24" i="13"/>
  <c r="L24" i="13" s="1"/>
  <c r="I24" i="13"/>
  <c r="H24" i="13"/>
  <c r="R23" i="13"/>
  <c r="S23" i="13" s="1"/>
  <c r="I23" i="13"/>
  <c r="H23" i="13"/>
  <c r="K23" i="13" s="1"/>
  <c r="L23" i="13" s="1"/>
  <c r="R22" i="13"/>
  <c r="S22" i="13" s="1"/>
  <c r="I22" i="13"/>
  <c r="H22" i="13"/>
  <c r="K22" i="13" s="1"/>
  <c r="L22" i="13" s="1"/>
  <c r="R21" i="13"/>
  <c r="S21" i="13" s="1"/>
  <c r="K21" i="13"/>
  <c r="L21" i="13" s="1"/>
  <c r="I21" i="13"/>
  <c r="H21" i="13"/>
  <c r="R20" i="13"/>
  <c r="S20" i="13" s="1"/>
  <c r="K20" i="13"/>
  <c r="L20" i="13" s="1"/>
  <c r="I20" i="13"/>
  <c r="H20" i="13"/>
  <c r="R19" i="13"/>
  <c r="S19" i="13" s="1"/>
  <c r="I19" i="13"/>
  <c r="H19" i="13"/>
  <c r="K19" i="13" s="1"/>
  <c r="L19" i="13" s="1"/>
  <c r="R18" i="13"/>
  <c r="S18" i="13" s="1"/>
  <c r="I18" i="13"/>
  <c r="H18" i="13"/>
  <c r="K18" i="13" s="1"/>
  <c r="L18" i="13" s="1"/>
  <c r="R17" i="13"/>
  <c r="S17" i="13" s="1"/>
  <c r="K17" i="13"/>
  <c r="L17" i="13" s="1"/>
  <c r="I17" i="13"/>
  <c r="H17" i="13"/>
  <c r="R16" i="13"/>
  <c r="S16" i="13" s="1"/>
  <c r="K16" i="13"/>
  <c r="L16" i="13" s="1"/>
  <c r="I16" i="13"/>
  <c r="H16" i="13"/>
  <c r="R15" i="13"/>
  <c r="S15" i="13" s="1"/>
  <c r="I15" i="13"/>
  <c r="H15" i="13"/>
  <c r="K15" i="13" s="1"/>
  <c r="L15" i="13" s="1"/>
  <c r="R14" i="13"/>
  <c r="S14" i="13" s="1"/>
  <c r="I14" i="13"/>
  <c r="H14" i="13"/>
  <c r="K14" i="13" s="1"/>
  <c r="L14" i="13" s="1"/>
  <c r="R13" i="13"/>
  <c r="S13" i="13" s="1"/>
  <c r="K13" i="13"/>
  <c r="L13" i="13" s="1"/>
  <c r="I13" i="13"/>
  <c r="H13" i="13"/>
  <c r="R12" i="13"/>
  <c r="S12" i="13" s="1"/>
  <c r="K12" i="13"/>
  <c r="L12" i="13" s="1"/>
  <c r="I12" i="13"/>
  <c r="H12" i="13"/>
  <c r="R11" i="13"/>
  <c r="S11" i="13" s="1"/>
  <c r="I11" i="13"/>
  <c r="H11" i="13"/>
  <c r="K11" i="13" s="1"/>
  <c r="L11" i="13" s="1"/>
  <c r="R10" i="13"/>
  <c r="S10" i="13" s="1"/>
  <c r="I10" i="13"/>
  <c r="H10" i="13"/>
  <c r="K10" i="13" s="1"/>
  <c r="L10" i="13" s="1"/>
  <c r="R9" i="13"/>
  <c r="S9" i="13" s="1"/>
  <c r="K9" i="13"/>
  <c r="L9" i="13" s="1"/>
  <c r="I9" i="13"/>
  <c r="H9" i="13"/>
  <c r="R8" i="13"/>
  <c r="S8" i="13" s="1"/>
  <c r="K8" i="13"/>
  <c r="L8" i="13" s="1"/>
  <c r="I8" i="13"/>
  <c r="H8" i="13"/>
  <c r="R7" i="13"/>
  <c r="S7" i="13" s="1"/>
  <c r="I7" i="13"/>
  <c r="H7" i="13"/>
  <c r="K7" i="13" s="1"/>
  <c r="L7" i="13" s="1"/>
  <c r="R6" i="13"/>
  <c r="S6" i="13" s="1"/>
  <c r="I6" i="13"/>
  <c r="H6" i="13"/>
  <c r="K6" i="13" s="1"/>
  <c r="L6" i="13" s="1"/>
  <c r="R5" i="13"/>
  <c r="S5" i="13" s="1"/>
  <c r="K5" i="13"/>
  <c r="L5" i="13" s="1"/>
  <c r="I5" i="13"/>
  <c r="H5" i="13"/>
  <c r="R4" i="13"/>
  <c r="S4" i="13" s="1"/>
  <c r="K4" i="13"/>
  <c r="L4" i="13" s="1"/>
  <c r="I4" i="13"/>
  <c r="H4" i="13"/>
  <c r="R3" i="13"/>
  <c r="S3" i="13" s="1"/>
  <c r="I3" i="13"/>
  <c r="H3" i="13"/>
  <c r="K3" i="13" s="1"/>
  <c r="L3" i="13" s="1"/>
  <c r="R2" i="13"/>
  <c r="S2" i="13" s="1"/>
  <c r="I2" i="13"/>
  <c r="H2" i="13"/>
  <c r="K2" i="13" s="1"/>
  <c r="L2" i="13" s="1"/>
  <c r="Q3" i="8"/>
  <c r="R3" i="8" s="1"/>
  <c r="Q4" i="8"/>
  <c r="R4" i="8" s="1"/>
  <c r="Q5" i="8"/>
  <c r="R5" i="8" s="1"/>
  <c r="Q6" i="8"/>
  <c r="R6" i="8" s="1"/>
  <c r="Q7" i="8"/>
  <c r="R7" i="8" s="1"/>
  <c r="Q8" i="8"/>
  <c r="R8" i="8" s="1"/>
  <c r="Q9" i="8"/>
  <c r="R9" i="8" s="1"/>
  <c r="Q10" i="8"/>
  <c r="R10" i="8" s="1"/>
  <c r="Q11" i="8"/>
  <c r="R11" i="8" s="1"/>
  <c r="Q12" i="8"/>
  <c r="R12" i="8" s="1"/>
  <c r="Q13" i="8"/>
  <c r="R13" i="8" s="1"/>
  <c r="Q14" i="8"/>
  <c r="R14" i="8" s="1"/>
  <c r="Q15" i="8"/>
  <c r="R15" i="8" s="1"/>
  <c r="Q16" i="8"/>
  <c r="R16" i="8" s="1"/>
  <c r="Q17" i="8"/>
  <c r="R17" i="8" s="1"/>
  <c r="Q18" i="8"/>
  <c r="R18" i="8" s="1"/>
  <c r="Q19" i="8"/>
  <c r="R19" i="8" s="1"/>
  <c r="Q20" i="8"/>
  <c r="R20" i="8" s="1"/>
  <c r="Q21" i="8"/>
  <c r="R21" i="8" s="1"/>
  <c r="Q22" i="8"/>
  <c r="R22" i="8" s="1"/>
  <c r="Q23" i="8"/>
  <c r="R23" i="8" s="1"/>
  <c r="Q24" i="8"/>
  <c r="R24" i="8" s="1"/>
  <c r="Q25" i="8"/>
  <c r="R25" i="8" s="1"/>
  <c r="Q26" i="8"/>
  <c r="R26" i="8" s="1"/>
  <c r="Q27" i="8"/>
  <c r="R27" i="8" s="1"/>
  <c r="Q28" i="8"/>
  <c r="R28" i="8" s="1"/>
  <c r="Q29" i="8"/>
  <c r="R29" i="8" s="1"/>
  <c r="Q30" i="8"/>
  <c r="R30" i="8" s="1"/>
  <c r="Q31" i="8"/>
  <c r="R31" i="8" s="1"/>
  <c r="Q32" i="8"/>
  <c r="R32" i="8" s="1"/>
  <c r="Q2" i="8"/>
  <c r="R2" i="8" s="1"/>
  <c r="J33" i="8"/>
  <c r="V6" i="13" l="1"/>
  <c r="T22" i="13" s="1"/>
  <c r="P8" i="13"/>
  <c r="M13" i="13" s="1"/>
  <c r="R33" i="8"/>
  <c r="T21" i="13" l="1"/>
  <c r="T6" i="13"/>
  <c r="T8" i="13"/>
  <c r="T30" i="13"/>
  <c r="T5" i="13"/>
  <c r="T19" i="13"/>
  <c r="T2" i="13"/>
  <c r="T24" i="13"/>
  <c r="T13" i="13"/>
  <c r="T7" i="13"/>
  <c r="T20" i="13"/>
  <c r="T12" i="13"/>
  <c r="T4" i="13"/>
  <c r="T14" i="13"/>
  <c r="T18" i="13"/>
  <c r="T9" i="13"/>
  <c r="T15" i="13"/>
  <c r="T23" i="13"/>
  <c r="T27" i="13"/>
  <c r="T25" i="13"/>
  <c r="T31" i="13"/>
  <c r="T26" i="13"/>
  <c r="T10" i="13"/>
  <c r="T16" i="13"/>
  <c r="T29" i="13"/>
  <c r="T28" i="13"/>
  <c r="T11" i="13"/>
  <c r="T3" i="13"/>
  <c r="T32" i="13"/>
  <c r="T17" i="13"/>
  <c r="M31" i="13"/>
  <c r="M3" i="13"/>
  <c r="M27" i="13"/>
  <c r="M21" i="13"/>
  <c r="M2" i="13"/>
  <c r="M24" i="13"/>
  <c r="M14" i="13"/>
  <c r="M15" i="13"/>
  <c r="M18" i="13"/>
  <c r="M32" i="13"/>
  <c r="M22" i="13"/>
  <c r="M19" i="13"/>
  <c r="M7" i="13"/>
  <c r="M25" i="13"/>
  <c r="M10" i="13"/>
  <c r="M4" i="13"/>
  <c r="M5" i="13"/>
  <c r="M16" i="13"/>
  <c r="M17" i="13"/>
  <c r="M29" i="13"/>
  <c r="M12" i="13"/>
  <c r="M9" i="13"/>
  <c r="M26" i="13"/>
  <c r="M6" i="13"/>
  <c r="M11" i="13"/>
  <c r="M30" i="13"/>
  <c r="M20" i="13"/>
  <c r="M8" i="13"/>
  <c r="M28" i="13"/>
  <c r="M23" i="13"/>
  <c r="T33" i="13" l="1"/>
  <c r="M33" i="13"/>
  <c r="G2" i="9"/>
  <c r="J2" i="9" s="1"/>
  <c r="H2" i="9"/>
  <c r="K2" i="9" s="1"/>
  <c r="I2" i="9"/>
  <c r="L2" i="9" s="1"/>
  <c r="N2" i="9"/>
  <c r="O2" i="9"/>
  <c r="G3" i="9"/>
  <c r="J3" i="9" s="1"/>
  <c r="H3" i="9"/>
  <c r="I3" i="9"/>
  <c r="L3" i="9" s="1"/>
  <c r="K3" i="9"/>
  <c r="G4" i="9"/>
  <c r="H4" i="9"/>
  <c r="K4" i="9" s="1"/>
  <c r="I4" i="9"/>
  <c r="L4" i="9" s="1"/>
  <c r="G5" i="9"/>
  <c r="J5" i="9" s="1"/>
  <c r="H5" i="9"/>
  <c r="I5" i="9"/>
  <c r="L5" i="9" s="1"/>
  <c r="G6" i="9"/>
  <c r="J6" i="9" s="1"/>
  <c r="H6" i="9"/>
  <c r="I6" i="9"/>
  <c r="L6" i="9" s="1"/>
  <c r="K6" i="9"/>
  <c r="G7" i="9"/>
  <c r="J7" i="9" s="1"/>
  <c r="H7" i="9"/>
  <c r="I7" i="9"/>
  <c r="L7" i="9" s="1"/>
  <c r="K7" i="9"/>
  <c r="G8" i="9"/>
  <c r="H8" i="9"/>
  <c r="K8" i="9" s="1"/>
  <c r="I8" i="9"/>
  <c r="L8" i="9" s="1"/>
  <c r="G9" i="9"/>
  <c r="J9" i="9" s="1"/>
  <c r="H9" i="9"/>
  <c r="K9" i="9" s="1"/>
  <c r="I9" i="9"/>
  <c r="L9" i="9" s="1"/>
  <c r="M9" i="9"/>
  <c r="G10" i="9"/>
  <c r="J10" i="9" s="1"/>
  <c r="H10" i="9"/>
  <c r="I10" i="9"/>
  <c r="L10" i="9" s="1"/>
  <c r="K10" i="9"/>
  <c r="M10" i="9"/>
  <c r="O10" i="9"/>
  <c r="P10" i="9"/>
  <c r="G11" i="9"/>
  <c r="J11" i="9" s="1"/>
  <c r="H11" i="9"/>
  <c r="I11" i="9"/>
  <c r="L11" i="9" s="1"/>
  <c r="K11" i="9"/>
  <c r="G12" i="9"/>
  <c r="H12" i="9"/>
  <c r="K12" i="9" s="1"/>
  <c r="I12" i="9"/>
  <c r="L12" i="9" s="1"/>
  <c r="G13" i="9"/>
  <c r="J13" i="9" s="1"/>
  <c r="H13" i="9"/>
  <c r="K13" i="9" s="1"/>
  <c r="I13" i="9"/>
  <c r="L13" i="9" s="1"/>
  <c r="G14" i="9"/>
  <c r="J14" i="9" s="1"/>
  <c r="H14" i="9"/>
  <c r="I14" i="9"/>
  <c r="L14" i="9" s="1"/>
  <c r="K14" i="9"/>
  <c r="G15" i="9"/>
  <c r="J15" i="9" s="1"/>
  <c r="H15" i="9"/>
  <c r="I15" i="9"/>
  <c r="M15" i="9" s="1"/>
  <c r="K15" i="9"/>
  <c r="L15" i="9"/>
  <c r="G16" i="9"/>
  <c r="J16" i="9" s="1"/>
  <c r="H16" i="9"/>
  <c r="K16" i="9" s="1"/>
  <c r="I16" i="9"/>
  <c r="L16" i="9" s="1"/>
  <c r="G17" i="9"/>
  <c r="J17" i="9" s="1"/>
  <c r="H17" i="9"/>
  <c r="K17" i="9" s="1"/>
  <c r="I17" i="9"/>
  <c r="L17" i="9" s="1"/>
  <c r="G18" i="9"/>
  <c r="J18" i="9" s="1"/>
  <c r="H18" i="9"/>
  <c r="K18" i="9" s="1"/>
  <c r="I18" i="9"/>
  <c r="L18" i="9" s="1"/>
  <c r="G19" i="9"/>
  <c r="J19" i="9" s="1"/>
  <c r="H19" i="9"/>
  <c r="I19" i="9"/>
  <c r="K19" i="9"/>
  <c r="L19" i="9"/>
  <c r="G20" i="9"/>
  <c r="J20" i="9" s="1"/>
  <c r="H20" i="9"/>
  <c r="K20" i="9" s="1"/>
  <c r="I20" i="9"/>
  <c r="L20" i="9" s="1"/>
  <c r="P20" i="9"/>
  <c r="G21" i="9"/>
  <c r="J21" i="9" s="1"/>
  <c r="H21" i="9"/>
  <c r="I21" i="9"/>
  <c r="L21" i="9" s="1"/>
  <c r="G22" i="9"/>
  <c r="J22" i="9" s="1"/>
  <c r="H22" i="9"/>
  <c r="P22" i="9" s="1"/>
  <c r="I22" i="9"/>
  <c r="K22" i="9"/>
  <c r="L22" i="9"/>
  <c r="G23" i="9"/>
  <c r="H23" i="9"/>
  <c r="K23" i="9" s="1"/>
  <c r="I23" i="9"/>
  <c r="M23" i="9" s="1"/>
  <c r="J23" i="9"/>
  <c r="G24" i="9"/>
  <c r="H24" i="9"/>
  <c r="K24" i="9" s="1"/>
  <c r="I24" i="9"/>
  <c r="L24" i="9" s="1"/>
  <c r="J24" i="9"/>
  <c r="O24" i="9"/>
  <c r="P24" i="9"/>
  <c r="G25" i="9"/>
  <c r="J25" i="9" s="1"/>
  <c r="H25" i="9"/>
  <c r="I25" i="9"/>
  <c r="L25" i="9" s="1"/>
  <c r="G26" i="9"/>
  <c r="J26" i="9" s="1"/>
  <c r="H26" i="9"/>
  <c r="P26" i="9" s="1"/>
  <c r="I26" i="9"/>
  <c r="M26" i="9" s="1"/>
  <c r="G27" i="9"/>
  <c r="J27" i="9" s="1"/>
  <c r="H27" i="9"/>
  <c r="K27" i="9" s="1"/>
  <c r="I27" i="9"/>
  <c r="G28" i="9"/>
  <c r="H28" i="9"/>
  <c r="K28" i="9" s="1"/>
  <c r="I28" i="9"/>
  <c r="L28" i="9" s="1"/>
  <c r="J28" i="9"/>
  <c r="G29" i="9"/>
  <c r="J29" i="9" s="1"/>
  <c r="H29" i="9"/>
  <c r="K29" i="9" s="1"/>
  <c r="I29" i="9"/>
  <c r="L29" i="9" s="1"/>
  <c r="O29" i="9"/>
  <c r="G30" i="9"/>
  <c r="J30" i="9" s="1"/>
  <c r="H30" i="9"/>
  <c r="K30" i="9" s="1"/>
  <c r="I30" i="9"/>
  <c r="L30" i="9"/>
  <c r="N30" i="9"/>
  <c r="G31" i="9"/>
  <c r="J31" i="9" s="1"/>
  <c r="H31" i="9"/>
  <c r="K31" i="9" s="1"/>
  <c r="I31" i="9"/>
  <c r="L31" i="9" s="1"/>
  <c r="G32" i="9"/>
  <c r="J32" i="9" s="1"/>
  <c r="H32" i="9"/>
  <c r="K32" i="9" s="1"/>
  <c r="I32" i="9"/>
  <c r="L32" i="9" s="1"/>
  <c r="H2" i="8"/>
  <c r="I2" i="8"/>
  <c r="H3" i="8"/>
  <c r="I3" i="8"/>
  <c r="H4" i="8"/>
  <c r="I4" i="8"/>
  <c r="H5" i="8"/>
  <c r="K5" i="8" s="1"/>
  <c r="L5" i="8" s="1"/>
  <c r="I5" i="8"/>
  <c r="H6" i="8"/>
  <c r="K6" i="8" s="1"/>
  <c r="L6" i="8" s="1"/>
  <c r="I6" i="8"/>
  <c r="H7" i="8"/>
  <c r="I7" i="8"/>
  <c r="H8" i="8"/>
  <c r="I8" i="8"/>
  <c r="H9" i="8"/>
  <c r="K9" i="8" s="1"/>
  <c r="L9" i="8" s="1"/>
  <c r="I9" i="8"/>
  <c r="H10" i="8"/>
  <c r="K10" i="8" s="1"/>
  <c r="L10" i="8" s="1"/>
  <c r="I10" i="8"/>
  <c r="H11" i="8"/>
  <c r="I11" i="8"/>
  <c r="H12" i="8"/>
  <c r="I12" i="8"/>
  <c r="H13" i="8"/>
  <c r="K13" i="8" s="1"/>
  <c r="L13" i="8" s="1"/>
  <c r="I13" i="8"/>
  <c r="H14" i="8"/>
  <c r="K14" i="8" s="1"/>
  <c r="L14" i="8" s="1"/>
  <c r="I14" i="8"/>
  <c r="H15" i="8"/>
  <c r="K15" i="8" s="1"/>
  <c r="L15" i="8" s="1"/>
  <c r="I15" i="8"/>
  <c r="H16" i="8"/>
  <c r="I16" i="8"/>
  <c r="H17" i="8"/>
  <c r="K17" i="8" s="1"/>
  <c r="L17" i="8" s="1"/>
  <c r="I17" i="8"/>
  <c r="H18" i="8"/>
  <c r="K18" i="8" s="1"/>
  <c r="L18" i="8" s="1"/>
  <c r="I18" i="8"/>
  <c r="H19" i="8"/>
  <c r="K19" i="8" s="1"/>
  <c r="L19" i="8" s="1"/>
  <c r="I19" i="8"/>
  <c r="H20" i="8"/>
  <c r="I20" i="8"/>
  <c r="H21" i="8"/>
  <c r="K21" i="8" s="1"/>
  <c r="L21" i="8" s="1"/>
  <c r="I21" i="8"/>
  <c r="H22" i="8"/>
  <c r="K22" i="8" s="1"/>
  <c r="L22" i="8" s="1"/>
  <c r="I22" i="8"/>
  <c r="H23" i="8"/>
  <c r="K23" i="8" s="1"/>
  <c r="L23" i="8" s="1"/>
  <c r="I23" i="8"/>
  <c r="H24" i="8"/>
  <c r="I24" i="8"/>
  <c r="H25" i="8"/>
  <c r="K25" i="8" s="1"/>
  <c r="L25" i="8" s="1"/>
  <c r="I25" i="8"/>
  <c r="H26" i="8"/>
  <c r="K26" i="8" s="1"/>
  <c r="L26" i="8" s="1"/>
  <c r="I26" i="8"/>
  <c r="H27" i="8"/>
  <c r="K27" i="8" s="1"/>
  <c r="L27" i="8" s="1"/>
  <c r="I27" i="8"/>
  <c r="H28" i="8"/>
  <c r="I28" i="8"/>
  <c r="H29" i="8"/>
  <c r="K29" i="8" s="1"/>
  <c r="L29" i="8" s="1"/>
  <c r="I29" i="8"/>
  <c r="H30" i="8"/>
  <c r="K30" i="8" s="1"/>
  <c r="L30" i="8" s="1"/>
  <c r="I30" i="8"/>
  <c r="H31" i="8"/>
  <c r="K31" i="8" s="1"/>
  <c r="L31" i="8" s="1"/>
  <c r="I31" i="8"/>
  <c r="H32" i="8"/>
  <c r="I32" i="8"/>
  <c r="P21" i="9" l="1"/>
  <c r="M19" i="9"/>
  <c r="O12" i="9"/>
  <c r="N10" i="9"/>
  <c r="O4" i="9"/>
  <c r="M13" i="9"/>
  <c r="P6" i="9"/>
  <c r="M5" i="9"/>
  <c r="N18" i="9"/>
  <c r="O6" i="9"/>
  <c r="O25" i="9"/>
  <c r="O22" i="9"/>
  <c r="M18" i="9"/>
  <c r="N14" i="9"/>
  <c r="O8" i="9"/>
  <c r="N6" i="9"/>
  <c r="O28" i="9"/>
  <c r="M14" i="9"/>
  <c r="M6" i="9"/>
  <c r="K28" i="8"/>
  <c r="L28" i="8" s="1"/>
  <c r="K12" i="8"/>
  <c r="L12" i="8" s="1"/>
  <c r="K4" i="8"/>
  <c r="L4" i="8" s="1"/>
  <c r="K32" i="8"/>
  <c r="L32" i="8" s="1"/>
  <c r="K8" i="8"/>
  <c r="L8" i="8" s="1"/>
  <c r="K11" i="8"/>
  <c r="L11" i="8" s="1"/>
  <c r="K7" i="8"/>
  <c r="L7" i="8" s="1"/>
  <c r="K3" i="8"/>
  <c r="L3" i="8" s="1"/>
  <c r="K20" i="8"/>
  <c r="L20" i="8" s="1"/>
  <c r="K24" i="8"/>
  <c r="L24" i="8" s="1"/>
  <c r="K2" i="8"/>
  <c r="L2" i="8" s="1"/>
  <c r="K16" i="8"/>
  <c r="L16" i="8" s="1"/>
  <c r="O26" i="9"/>
  <c r="O20" i="9"/>
  <c r="O32" i="9"/>
  <c r="M31" i="9"/>
  <c r="P30" i="9"/>
  <c r="P28" i="9"/>
  <c r="L26" i="9"/>
  <c r="P25" i="9"/>
  <c r="L23" i="9"/>
  <c r="N22" i="9"/>
  <c r="M21" i="9"/>
  <c r="P18" i="9"/>
  <c r="O17" i="9"/>
  <c r="P14" i="9"/>
  <c r="P13" i="9"/>
  <c r="J12" i="9"/>
  <c r="J8" i="9"/>
  <c r="J4" i="9"/>
  <c r="M30" i="9"/>
  <c r="M27" i="9"/>
  <c r="K26" i="9"/>
  <c r="M22" i="9"/>
  <c r="O18" i="9"/>
  <c r="M17" i="9"/>
  <c r="O14" i="9"/>
  <c r="O13" i="9"/>
  <c r="O9" i="9"/>
  <c r="O5" i="9"/>
  <c r="P2" i="9"/>
  <c r="O30" i="9"/>
  <c r="M29" i="9"/>
  <c r="P5" i="9"/>
  <c r="L27" i="9"/>
  <c r="N26" i="9"/>
  <c r="M25" i="9"/>
  <c r="M11" i="9"/>
  <c r="M7" i="9"/>
  <c r="M3" i="9"/>
  <c r="O16" i="9"/>
  <c r="P32" i="9"/>
  <c r="O21" i="9"/>
  <c r="P29" i="9"/>
  <c r="M2" i="9"/>
  <c r="P17" i="9"/>
  <c r="N29" i="9"/>
  <c r="N25" i="9"/>
  <c r="N21" i="9"/>
  <c r="N17" i="9"/>
  <c r="P16" i="9"/>
  <c r="N13" i="9"/>
  <c r="P12" i="9"/>
  <c r="N9" i="9"/>
  <c r="P8" i="9"/>
  <c r="N5" i="9"/>
  <c r="P4" i="9"/>
  <c r="N32" i="9"/>
  <c r="P31" i="9"/>
  <c r="N28" i="9"/>
  <c r="P27" i="9"/>
  <c r="N24" i="9"/>
  <c r="P23" i="9"/>
  <c r="N20" i="9"/>
  <c r="P19" i="9"/>
  <c r="N16" i="9"/>
  <c r="P15" i="9"/>
  <c r="N12" i="9"/>
  <c r="P11" i="9"/>
  <c r="N8" i="9"/>
  <c r="P7" i="9"/>
  <c r="N4" i="9"/>
  <c r="P3" i="9"/>
  <c r="P9" i="9"/>
  <c r="M32" i="9"/>
  <c r="O31" i="9"/>
  <c r="M28" i="9"/>
  <c r="O27" i="9"/>
  <c r="K25" i="9"/>
  <c r="M24" i="9"/>
  <c r="O23" i="9"/>
  <c r="K21" i="9"/>
  <c r="M20" i="9"/>
  <c r="O19" i="9"/>
  <c r="M16" i="9"/>
  <c r="O15" i="9"/>
  <c r="M12" i="9"/>
  <c r="O11" i="9"/>
  <c r="M8" i="9"/>
  <c r="O7" i="9"/>
  <c r="K5" i="9"/>
  <c r="M4" i="9"/>
  <c r="O3" i="9"/>
  <c r="N31" i="9"/>
  <c r="N27" i="9"/>
  <c r="N23" i="9"/>
  <c r="N19" i="9"/>
  <c r="N15" i="9"/>
  <c r="N11" i="9"/>
  <c r="N7" i="9"/>
  <c r="N3" i="9"/>
  <c r="L33" i="8" l="1"/>
</calcChain>
</file>

<file path=xl/comments1.xml><?xml version="1.0" encoding="utf-8"?>
<comments xmlns="http://schemas.openxmlformats.org/spreadsheetml/2006/main">
  <authors>
    <author>xxia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Muscle Strength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Type of muscle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Muscle diameter</t>
        </r>
      </text>
    </comment>
  </commentList>
</comments>
</file>

<file path=xl/sharedStrings.xml><?xml version="1.0" encoding="utf-8"?>
<sst xmlns="http://schemas.openxmlformats.org/spreadsheetml/2006/main" count="253" uniqueCount="77">
  <si>
    <t>SS</t>
  </si>
  <si>
    <t>MS</t>
  </si>
  <si>
    <t>F</t>
  </si>
  <si>
    <t>Total</t>
  </si>
  <si>
    <t>Peter</t>
  </si>
  <si>
    <t>Robin</t>
  </si>
  <si>
    <t>PreScore</t>
  </si>
  <si>
    <t>Peter*PS</t>
  </si>
  <si>
    <t>Robin*PS</t>
  </si>
  <si>
    <t>Jay</t>
  </si>
  <si>
    <t>AfterScore</t>
  </si>
  <si>
    <t>Teacher</t>
  </si>
  <si>
    <t>Female</t>
  </si>
  <si>
    <t>Male</t>
  </si>
  <si>
    <t>PS*D_Robin*Male</t>
  </si>
  <si>
    <t>PS*D_Peter*Male</t>
  </si>
  <si>
    <t>D_Male*Robin</t>
  </si>
  <si>
    <t>D_Male*Peter</t>
  </si>
  <si>
    <t>D_Male*PS</t>
  </si>
  <si>
    <t>D_Robin*PS</t>
  </si>
  <si>
    <t>D_Peter*PS</t>
  </si>
  <si>
    <t>D_Male</t>
  </si>
  <si>
    <t>D_Robin</t>
  </si>
  <si>
    <t>D_Peter</t>
  </si>
  <si>
    <t>Student</t>
  </si>
  <si>
    <t>TM</t>
  </si>
  <si>
    <t>D</t>
  </si>
  <si>
    <t>A</t>
  </si>
  <si>
    <t>B</t>
  </si>
  <si>
    <t>C</t>
  </si>
  <si>
    <t>oxy</t>
  </si>
  <si>
    <t>age</t>
  </si>
  <si>
    <t>weight</t>
  </si>
  <si>
    <t>runtime</t>
  </si>
  <si>
    <t>rstpulse</t>
  </si>
  <si>
    <t>runpulse</t>
  </si>
  <si>
    <t>maxpulse</t>
  </si>
  <si>
    <t>b0</t>
  </si>
  <si>
    <t>b1</t>
  </si>
  <si>
    <t>b2</t>
  </si>
  <si>
    <t>b3</t>
  </si>
  <si>
    <t>b4</t>
  </si>
  <si>
    <t>b5</t>
  </si>
  <si>
    <t>EY</t>
  </si>
  <si>
    <t>SqDev</t>
  </si>
  <si>
    <t>Model</t>
  </si>
  <si>
    <t>Resisual</t>
  </si>
  <si>
    <t>DF</t>
  </si>
  <si>
    <t>P</t>
  </si>
  <si>
    <t>Res</t>
  </si>
  <si>
    <t>lnL</t>
  </si>
  <si>
    <t>StdRes</t>
  </si>
  <si>
    <t>lnL =</t>
  </si>
  <si>
    <t>Full</t>
  </si>
  <si>
    <t>ANCOVA</t>
  </si>
  <si>
    <t>G2</t>
  </si>
  <si>
    <t>p</t>
  </si>
  <si>
    <t>bestM&lt;-step(fullM,direction="both")</t>
  </si>
  <si>
    <t>fullM&lt;-lm(AfterScore~Teacher*Student*PreScore,data=nd)</t>
  </si>
  <si>
    <t>Use step function to find the best model.</t>
  </si>
  <si>
    <t>Use various method to test if the best model from the step function is indeed better than the full model</t>
  </si>
  <si>
    <t>Adjusted R-sq</t>
  </si>
  <si>
    <t>AIC(fullM); AIC(bestM)</t>
  </si>
  <si>
    <t>BIC(fullM); BIC(bestM)</t>
  </si>
  <si>
    <t>logLik(fullM); logLik(bestM)</t>
  </si>
  <si>
    <t>md&lt;-read.table("clipboard",header=T)</t>
  </si>
  <si>
    <t>fullM&lt;-lm(AfterScore~Teacher*PreScore,data=md)</t>
  </si>
  <si>
    <t>fitANCOVA&lt;-lm(AfterScore~Teacher+PreScore,data=md)</t>
  </si>
  <si>
    <t>logLik(fullM); logLik(fitANCOVA)</t>
  </si>
  <si>
    <t>AIC(fullM); AIC(fitANCOVA)</t>
  </si>
  <si>
    <t>BIC(fullM); BIC(fitANCOVA)</t>
  </si>
  <si>
    <t>AIC</t>
  </si>
  <si>
    <t>BIC</t>
  </si>
  <si>
    <t>Likelihood ratio test (lrtest function in lmtest package)</t>
  </si>
  <si>
    <t>Assignment</t>
  </si>
  <si>
    <t>Fit the best model</t>
  </si>
  <si>
    <t>Write out individual linear models for each muscle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</si>
</sst>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topLeftCell="F3" workbookViewId="0">
      <selection activeCell="L35" sqref="L35:L36"/>
    </sheetView>
  </sheetViews>
  <sheetFormatPr defaultRowHeight="15" x14ac:dyDescent="0.25"/>
  <cols>
    <col min="2" max="2" width="11" bestFit="1" customWidth="1"/>
    <col min="3" max="3" width="10.42578125" bestFit="1" customWidth="1"/>
    <col min="5" max="9" width="6.28515625" customWidth="1"/>
    <col min="10" max="10" width="10.28515625" customWidth="1"/>
    <col min="11" max="11" width="6.28515625" customWidth="1"/>
    <col min="12" max="12" width="10.28515625" customWidth="1"/>
    <col min="13" max="20" width="6.28515625" customWidth="1"/>
  </cols>
  <sheetData>
    <row r="1" spans="1:26" x14ac:dyDescent="0.25">
      <c r="A1" t="s">
        <v>11</v>
      </c>
      <c r="B1" s="1" t="s">
        <v>6</v>
      </c>
      <c r="C1" s="1" t="s">
        <v>10</v>
      </c>
      <c r="E1" s="1" t="s">
        <v>6</v>
      </c>
      <c r="F1" s="1" t="s">
        <v>5</v>
      </c>
      <c r="G1" s="1" t="s">
        <v>4</v>
      </c>
      <c r="H1" s="1" t="s">
        <v>8</v>
      </c>
      <c r="I1" s="1" t="s">
        <v>7</v>
      </c>
      <c r="J1" s="1" t="s">
        <v>10</v>
      </c>
      <c r="K1" s="1" t="s">
        <v>43</v>
      </c>
      <c r="L1" s="1" t="s">
        <v>44</v>
      </c>
      <c r="M1" s="1"/>
      <c r="N1" s="2" t="s">
        <v>37</v>
      </c>
      <c r="O1" s="1">
        <v>4.2590540243184227</v>
      </c>
      <c r="P1" s="1"/>
      <c r="Q1" s="1" t="s">
        <v>43</v>
      </c>
      <c r="R1" s="1" t="s">
        <v>44</v>
      </c>
      <c r="S1" s="2" t="s">
        <v>37</v>
      </c>
      <c r="T1" s="1">
        <v>5.5542400416436974</v>
      </c>
    </row>
    <row r="2" spans="1:26" x14ac:dyDescent="0.25">
      <c r="A2" t="s">
        <v>5</v>
      </c>
      <c r="B2">
        <v>92</v>
      </c>
      <c r="C2">
        <v>88</v>
      </c>
      <c r="E2">
        <v>92</v>
      </c>
      <c r="F2">
        <v>1</v>
      </c>
      <c r="G2">
        <v>0</v>
      </c>
      <c r="H2">
        <f t="shared" ref="H2:H32" si="0">E2*F2</f>
        <v>92</v>
      </c>
      <c r="I2">
        <f t="shared" ref="I2:I32" si="1">E2*G2</f>
        <v>0</v>
      </c>
      <c r="J2">
        <v>88</v>
      </c>
      <c r="K2">
        <f>O$1+E2*O$2+F2*O$3+G2*O$4+H2*O$5+I2*O$6</f>
        <v>88.691728226497276</v>
      </c>
      <c r="L2">
        <f>(J2-K2)^2</f>
        <v>0.47848793933306605</v>
      </c>
      <c r="N2" t="s">
        <v>38</v>
      </c>
      <c r="O2">
        <v>0.97842762249164195</v>
      </c>
      <c r="Q2">
        <f>T$1+E2*T$2+F2*T$3+G2*T$4</f>
        <v>88.777184879905306</v>
      </c>
      <c r="R2">
        <f>(J2-Q2)^2</f>
        <v>0.60401633755342499</v>
      </c>
      <c r="S2" t="s">
        <v>38</v>
      </c>
      <c r="T2">
        <v>0.9615813739467074</v>
      </c>
    </row>
    <row r="3" spans="1:26" x14ac:dyDescent="0.25">
      <c r="A3" t="s">
        <v>5</v>
      </c>
      <c r="B3">
        <v>63</v>
      </c>
      <c r="C3">
        <v>60</v>
      </c>
      <c r="E3">
        <v>63</v>
      </c>
      <c r="F3">
        <v>1</v>
      </c>
      <c r="G3">
        <v>0</v>
      </c>
      <c r="H3">
        <f t="shared" si="0"/>
        <v>63</v>
      </c>
      <c r="I3">
        <f t="shared" si="1"/>
        <v>0</v>
      </c>
      <c r="J3">
        <v>60</v>
      </c>
      <c r="K3">
        <f t="shared" ref="K3:K32" si="2">O$1+E3*O$2+F3*O$3+G3*O$4+H3*O$5+I3*O$6</f>
        <v>61.101081147278499</v>
      </c>
      <c r="L3">
        <f t="shared" ref="L3:L32" si="3">(J3-K3)^2</f>
        <v>1.2123796928921364</v>
      </c>
      <c r="N3" t="s">
        <v>39</v>
      </c>
      <c r="O3">
        <v>-3.0962751525841465</v>
      </c>
      <c r="Q3">
        <f t="shared" ref="Q3:Q32" si="4">T$1+E3*T$2+F3*T$3+G3*T$4</f>
        <v>60.891325035450805</v>
      </c>
      <c r="R3">
        <f t="shared" ref="R3:R32" si="5">(J3-Q3)^2</f>
        <v>0.79446031882137902</v>
      </c>
      <c r="S3" t="s">
        <v>39</v>
      </c>
      <c r="T3">
        <v>-5.2425415648354594</v>
      </c>
    </row>
    <row r="4" spans="1:26" x14ac:dyDescent="0.25">
      <c r="A4" t="s">
        <v>5</v>
      </c>
      <c r="B4">
        <v>92</v>
      </c>
      <c r="C4">
        <v>87</v>
      </c>
      <c r="E4">
        <v>92</v>
      </c>
      <c r="F4">
        <v>1</v>
      </c>
      <c r="G4">
        <v>0</v>
      </c>
      <c r="H4">
        <f t="shared" si="0"/>
        <v>92</v>
      </c>
      <c r="I4">
        <f t="shared" si="1"/>
        <v>0</v>
      </c>
      <c r="J4">
        <v>87</v>
      </c>
      <c r="K4">
        <f t="shared" si="2"/>
        <v>88.691728226497276</v>
      </c>
      <c r="L4">
        <f t="shared" si="3"/>
        <v>2.8619443923276169</v>
      </c>
      <c r="N4" t="s">
        <v>40</v>
      </c>
      <c r="O4">
        <v>3.3271144267773707</v>
      </c>
      <c r="Q4">
        <f t="shared" si="4"/>
        <v>88.777184879905306</v>
      </c>
      <c r="R4">
        <f t="shared" si="5"/>
        <v>3.158386097364037</v>
      </c>
      <c r="S4" t="s">
        <v>40</v>
      </c>
      <c r="T4">
        <v>1.3732163107285131</v>
      </c>
    </row>
    <row r="5" spans="1:26" x14ac:dyDescent="0.25">
      <c r="A5" t="s">
        <v>5</v>
      </c>
      <c r="B5">
        <v>86</v>
      </c>
      <c r="C5">
        <v>80</v>
      </c>
      <c r="E5">
        <v>86</v>
      </c>
      <c r="F5">
        <v>1</v>
      </c>
      <c r="G5">
        <v>0</v>
      </c>
      <c r="H5">
        <f t="shared" si="0"/>
        <v>86</v>
      </c>
      <c r="I5">
        <f t="shared" si="1"/>
        <v>0</v>
      </c>
      <c r="J5">
        <v>80</v>
      </c>
      <c r="K5">
        <f t="shared" si="2"/>
        <v>82.983318485969249</v>
      </c>
      <c r="L5">
        <f t="shared" si="3"/>
        <v>8.9001891887258555</v>
      </c>
      <c r="N5" t="s">
        <v>41</v>
      </c>
      <c r="O5">
        <v>-2.7025999070305003E-2</v>
      </c>
      <c r="Q5">
        <f t="shared" si="4"/>
        <v>83.007696636225063</v>
      </c>
      <c r="R5">
        <f t="shared" si="5"/>
        <v>9.0462390555595587</v>
      </c>
    </row>
    <row r="6" spans="1:26" x14ac:dyDescent="0.25">
      <c r="A6" t="s">
        <v>5</v>
      </c>
      <c r="B6">
        <v>78</v>
      </c>
      <c r="C6">
        <v>77</v>
      </c>
      <c r="E6">
        <v>78</v>
      </c>
      <c r="F6">
        <v>1</v>
      </c>
      <c r="G6">
        <v>0</v>
      </c>
      <c r="H6">
        <f t="shared" si="0"/>
        <v>78</v>
      </c>
      <c r="I6">
        <f t="shared" si="1"/>
        <v>0</v>
      </c>
      <c r="J6">
        <v>77</v>
      </c>
      <c r="K6">
        <f t="shared" si="2"/>
        <v>75.372105498598557</v>
      </c>
      <c r="L6">
        <f t="shared" si="3"/>
        <v>2.6500405076930513</v>
      </c>
      <c r="N6" t="s">
        <v>42</v>
      </c>
      <c r="O6">
        <v>-2.6384968955906779E-2</v>
      </c>
      <c r="Q6">
        <f t="shared" si="4"/>
        <v>75.315045644651406</v>
      </c>
      <c r="R6">
        <f t="shared" si="5"/>
        <v>2.8390711796081973</v>
      </c>
      <c r="V6" t="s">
        <v>0</v>
      </c>
      <c r="W6" t="s">
        <v>47</v>
      </c>
      <c r="X6" t="s">
        <v>1</v>
      </c>
      <c r="Y6" t="s">
        <v>2</v>
      </c>
      <c r="Z6" t="s">
        <v>48</v>
      </c>
    </row>
    <row r="7" spans="1:26" x14ac:dyDescent="0.25">
      <c r="A7" t="s">
        <v>5</v>
      </c>
      <c r="B7">
        <v>86</v>
      </c>
      <c r="C7">
        <v>84</v>
      </c>
      <c r="E7">
        <v>86</v>
      </c>
      <c r="F7">
        <v>1</v>
      </c>
      <c r="G7">
        <v>0</v>
      </c>
      <c r="H7">
        <f t="shared" si="0"/>
        <v>86</v>
      </c>
      <c r="I7">
        <f t="shared" si="1"/>
        <v>0</v>
      </c>
      <c r="J7">
        <v>84</v>
      </c>
      <c r="K7">
        <f t="shared" si="2"/>
        <v>82.983318485969249</v>
      </c>
      <c r="L7">
        <f t="shared" si="3"/>
        <v>1.0336413009718592</v>
      </c>
      <c r="Q7">
        <f t="shared" si="4"/>
        <v>83.007696636225063</v>
      </c>
      <c r="R7">
        <f t="shared" si="5"/>
        <v>0.98466596575905496</v>
      </c>
      <c r="U7" t="s">
        <v>45</v>
      </c>
    </row>
    <row r="8" spans="1:26" x14ac:dyDescent="0.25">
      <c r="A8" t="s">
        <v>5</v>
      </c>
      <c r="B8">
        <v>78</v>
      </c>
      <c r="C8">
        <v>76</v>
      </c>
      <c r="E8">
        <v>78</v>
      </c>
      <c r="F8">
        <v>1</v>
      </c>
      <c r="G8">
        <v>0</v>
      </c>
      <c r="H8">
        <f t="shared" si="0"/>
        <v>78</v>
      </c>
      <c r="I8">
        <f t="shared" si="1"/>
        <v>0</v>
      </c>
      <c r="J8">
        <v>76</v>
      </c>
      <c r="K8">
        <f t="shared" si="2"/>
        <v>75.372105498598557</v>
      </c>
      <c r="L8">
        <f t="shared" si="3"/>
        <v>0.39425150489016614</v>
      </c>
      <c r="Q8">
        <f t="shared" si="4"/>
        <v>75.315045644651406</v>
      </c>
      <c r="R8">
        <f t="shared" si="5"/>
        <v>0.46916246891100849</v>
      </c>
      <c r="U8" t="s">
        <v>46</v>
      </c>
    </row>
    <row r="9" spans="1:26" x14ac:dyDescent="0.25">
      <c r="A9" t="s">
        <v>5</v>
      </c>
      <c r="B9">
        <v>80</v>
      </c>
      <c r="C9">
        <v>78</v>
      </c>
      <c r="E9">
        <v>80</v>
      </c>
      <c r="F9">
        <v>1</v>
      </c>
      <c r="G9">
        <v>0</v>
      </c>
      <c r="H9">
        <f t="shared" si="0"/>
        <v>80</v>
      </c>
      <c r="I9">
        <f t="shared" si="1"/>
        <v>0</v>
      </c>
      <c r="J9">
        <v>78</v>
      </c>
      <c r="K9">
        <f t="shared" si="2"/>
        <v>77.274908745441238</v>
      </c>
      <c r="L9">
        <f t="shared" si="3"/>
        <v>0.52575732743760006</v>
      </c>
      <c r="Q9">
        <f t="shared" si="4"/>
        <v>77.23820839254482</v>
      </c>
      <c r="R9">
        <f t="shared" si="5"/>
        <v>0.58032645318914711</v>
      </c>
      <c r="U9" t="s">
        <v>3</v>
      </c>
    </row>
    <row r="10" spans="1:26" x14ac:dyDescent="0.25">
      <c r="A10" t="s">
        <v>5</v>
      </c>
      <c r="B10">
        <v>92</v>
      </c>
      <c r="C10">
        <v>90</v>
      </c>
      <c r="E10">
        <v>92</v>
      </c>
      <c r="F10">
        <v>1</v>
      </c>
      <c r="G10">
        <v>0</v>
      </c>
      <c r="H10">
        <f t="shared" si="0"/>
        <v>92</v>
      </c>
      <c r="I10">
        <f t="shared" si="1"/>
        <v>0</v>
      </c>
      <c r="J10">
        <v>90</v>
      </c>
      <c r="K10">
        <f t="shared" si="2"/>
        <v>88.691728226497276</v>
      </c>
      <c r="L10">
        <f t="shared" si="3"/>
        <v>1.7115750333439641</v>
      </c>
      <c r="Q10">
        <f t="shared" si="4"/>
        <v>88.777184879905306</v>
      </c>
      <c r="R10">
        <f t="shared" si="5"/>
        <v>1.4952768179322007</v>
      </c>
    </row>
    <row r="11" spans="1:26" x14ac:dyDescent="0.25">
      <c r="A11" t="s">
        <v>5</v>
      </c>
      <c r="B11">
        <v>89</v>
      </c>
      <c r="C11">
        <v>87</v>
      </c>
      <c r="E11">
        <v>89</v>
      </c>
      <c r="F11">
        <v>1</v>
      </c>
      <c r="G11">
        <v>0</v>
      </c>
      <c r="H11">
        <f t="shared" si="0"/>
        <v>89</v>
      </c>
      <c r="I11">
        <f t="shared" si="1"/>
        <v>0</v>
      </c>
      <c r="J11">
        <v>87</v>
      </c>
      <c r="K11">
        <f t="shared" si="2"/>
        <v>85.837523356233262</v>
      </c>
      <c r="L11">
        <f t="shared" si="3"/>
        <v>1.3513519473031783</v>
      </c>
      <c r="Q11">
        <f t="shared" si="4"/>
        <v>85.892440758065192</v>
      </c>
      <c r="R11">
        <f t="shared" si="5"/>
        <v>1.2266874743952074</v>
      </c>
    </row>
    <row r="12" spans="1:26" x14ac:dyDescent="0.25">
      <c r="A12" t="s">
        <v>9</v>
      </c>
      <c r="B12">
        <v>81</v>
      </c>
      <c r="C12">
        <v>84</v>
      </c>
      <c r="E12">
        <v>81</v>
      </c>
      <c r="F12">
        <v>0</v>
      </c>
      <c r="G12">
        <v>0</v>
      </c>
      <c r="H12">
        <f t="shared" si="0"/>
        <v>0</v>
      </c>
      <c r="I12">
        <f t="shared" si="1"/>
        <v>0</v>
      </c>
      <c r="J12">
        <v>84</v>
      </c>
      <c r="K12">
        <f t="shared" si="2"/>
        <v>83.511691446141413</v>
      </c>
      <c r="L12">
        <f t="shared" si="3"/>
        <v>0.23844524377146495</v>
      </c>
      <c r="Q12">
        <f t="shared" si="4"/>
        <v>83.442331331326997</v>
      </c>
      <c r="R12">
        <f t="shared" si="5"/>
        <v>0.31099434401951936</v>
      </c>
    </row>
    <row r="13" spans="1:26" x14ac:dyDescent="0.25">
      <c r="A13" t="s">
        <v>9</v>
      </c>
      <c r="B13">
        <v>73</v>
      </c>
      <c r="C13">
        <v>76</v>
      </c>
      <c r="E13">
        <v>73</v>
      </c>
      <c r="F13">
        <v>0</v>
      </c>
      <c r="G13">
        <v>0</v>
      </c>
      <c r="H13">
        <f t="shared" si="0"/>
        <v>0</v>
      </c>
      <c r="I13">
        <f t="shared" si="1"/>
        <v>0</v>
      </c>
      <c r="J13">
        <v>76</v>
      </c>
      <c r="K13">
        <f t="shared" si="2"/>
        <v>75.684270466208275</v>
      </c>
      <c r="L13">
        <f t="shared" si="3"/>
        <v>9.9685138508339863E-2</v>
      </c>
      <c r="Q13">
        <f t="shared" si="4"/>
        <v>75.74968033975334</v>
      </c>
      <c r="R13">
        <f t="shared" si="5"/>
        <v>6.2659932306003391E-2</v>
      </c>
    </row>
    <row r="14" spans="1:26" x14ac:dyDescent="0.25">
      <c r="A14" t="s">
        <v>9</v>
      </c>
      <c r="B14">
        <v>75</v>
      </c>
      <c r="C14">
        <v>78</v>
      </c>
      <c r="E14">
        <v>75</v>
      </c>
      <c r="F14">
        <v>0</v>
      </c>
      <c r="G14">
        <v>0</v>
      </c>
      <c r="H14">
        <f t="shared" si="0"/>
        <v>0</v>
      </c>
      <c r="I14">
        <f t="shared" si="1"/>
        <v>0</v>
      </c>
      <c r="J14">
        <v>78</v>
      </c>
      <c r="K14">
        <f t="shared" si="2"/>
        <v>77.641125711191563</v>
      </c>
      <c r="L14">
        <f t="shared" si="3"/>
        <v>0.12879075516776134</v>
      </c>
      <c r="Q14">
        <f t="shared" si="4"/>
        <v>77.672843087646754</v>
      </c>
      <c r="R14">
        <f t="shared" si="5"/>
        <v>0.10703164530050938</v>
      </c>
    </row>
    <row r="15" spans="1:26" x14ac:dyDescent="0.25">
      <c r="A15" t="s">
        <v>9</v>
      </c>
      <c r="B15">
        <v>89</v>
      </c>
      <c r="C15">
        <v>92</v>
      </c>
      <c r="E15">
        <v>89</v>
      </c>
      <c r="F15">
        <v>0</v>
      </c>
      <c r="G15">
        <v>0</v>
      </c>
      <c r="H15">
        <f t="shared" si="0"/>
        <v>0</v>
      </c>
      <c r="I15">
        <f t="shared" si="1"/>
        <v>0</v>
      </c>
      <c r="J15">
        <v>92</v>
      </c>
      <c r="K15">
        <f t="shared" si="2"/>
        <v>91.33911242607455</v>
      </c>
      <c r="L15">
        <f t="shared" si="3"/>
        <v>0.43677238536906721</v>
      </c>
      <c r="Q15">
        <f t="shared" si="4"/>
        <v>91.134982322900655</v>
      </c>
      <c r="R15">
        <f t="shared" si="5"/>
        <v>0.74825558169434736</v>
      </c>
    </row>
    <row r="16" spans="1:26" x14ac:dyDescent="0.25">
      <c r="A16" t="s">
        <v>9</v>
      </c>
      <c r="B16">
        <v>87</v>
      </c>
      <c r="C16">
        <v>89</v>
      </c>
      <c r="E16">
        <v>87</v>
      </c>
      <c r="F16">
        <v>0</v>
      </c>
      <c r="G16">
        <v>0</v>
      </c>
      <c r="H16">
        <f t="shared" si="0"/>
        <v>0</v>
      </c>
      <c r="I16">
        <f t="shared" si="1"/>
        <v>0</v>
      </c>
      <c r="J16">
        <v>89</v>
      </c>
      <c r="K16">
        <f t="shared" si="2"/>
        <v>89.382257181091262</v>
      </c>
      <c r="L16">
        <f t="shared" si="3"/>
        <v>0.14612055249583791</v>
      </c>
      <c r="Q16">
        <f t="shared" si="4"/>
        <v>89.21181957500724</v>
      </c>
      <c r="R16">
        <f t="shared" si="5"/>
        <v>4.486753235624788E-2</v>
      </c>
    </row>
    <row r="17" spans="1:18" x14ac:dyDescent="0.25">
      <c r="A17" t="s">
        <v>9</v>
      </c>
      <c r="B17">
        <v>58</v>
      </c>
      <c r="C17">
        <v>61</v>
      </c>
      <c r="E17">
        <v>58</v>
      </c>
      <c r="F17">
        <v>0</v>
      </c>
      <c r="G17">
        <v>0</v>
      </c>
      <c r="H17">
        <f t="shared" si="0"/>
        <v>0</v>
      </c>
      <c r="I17">
        <f t="shared" si="1"/>
        <v>0</v>
      </c>
      <c r="J17">
        <v>61</v>
      </c>
      <c r="K17">
        <f t="shared" si="2"/>
        <v>61.007856128833659</v>
      </c>
      <c r="L17">
        <f t="shared" si="3"/>
        <v>6.1718760251043848E-5</v>
      </c>
      <c r="Q17">
        <f t="shared" si="4"/>
        <v>61.325959730552725</v>
      </c>
      <c r="R17">
        <f t="shared" si="5"/>
        <v>0.10624974594200515</v>
      </c>
    </row>
    <row r="18" spans="1:18" x14ac:dyDescent="0.25">
      <c r="A18" t="s">
        <v>9</v>
      </c>
      <c r="B18">
        <v>89</v>
      </c>
      <c r="C18">
        <v>90</v>
      </c>
      <c r="E18">
        <v>89</v>
      </c>
      <c r="F18">
        <v>0</v>
      </c>
      <c r="G18">
        <v>0</v>
      </c>
      <c r="H18">
        <f t="shared" si="0"/>
        <v>0</v>
      </c>
      <c r="I18">
        <f t="shared" si="1"/>
        <v>0</v>
      </c>
      <c r="J18">
        <v>90</v>
      </c>
      <c r="K18">
        <f t="shared" si="2"/>
        <v>91.33911242607455</v>
      </c>
      <c r="L18">
        <f t="shared" si="3"/>
        <v>1.793222089667267</v>
      </c>
      <c r="Q18">
        <f t="shared" si="4"/>
        <v>91.134982322900655</v>
      </c>
      <c r="R18">
        <f t="shared" si="5"/>
        <v>1.2881848732969658</v>
      </c>
    </row>
    <row r="19" spans="1:18" x14ac:dyDescent="0.25">
      <c r="A19" t="s">
        <v>9</v>
      </c>
      <c r="B19">
        <v>53</v>
      </c>
      <c r="C19">
        <v>56</v>
      </c>
      <c r="E19">
        <v>53</v>
      </c>
      <c r="F19">
        <v>0</v>
      </c>
      <c r="G19">
        <v>0</v>
      </c>
      <c r="H19">
        <f t="shared" si="0"/>
        <v>0</v>
      </c>
      <c r="I19">
        <f t="shared" si="1"/>
        <v>0</v>
      </c>
      <c r="J19">
        <v>56</v>
      </c>
      <c r="K19">
        <f t="shared" si="2"/>
        <v>56.115718016375446</v>
      </c>
      <c r="L19">
        <f t="shared" si="3"/>
        <v>1.3390659313868011E-2</v>
      </c>
      <c r="Q19">
        <f t="shared" si="4"/>
        <v>56.518052860819189</v>
      </c>
      <c r="R19">
        <f t="shared" si="5"/>
        <v>0.26837876660294624</v>
      </c>
    </row>
    <row r="20" spans="1:18" x14ac:dyDescent="0.25">
      <c r="A20" t="s">
        <v>9</v>
      </c>
      <c r="B20">
        <v>75</v>
      </c>
      <c r="C20">
        <v>77</v>
      </c>
      <c r="E20">
        <v>75</v>
      </c>
      <c r="F20">
        <v>0</v>
      </c>
      <c r="G20">
        <v>0</v>
      </c>
      <c r="H20">
        <f t="shared" si="0"/>
        <v>0</v>
      </c>
      <c r="I20">
        <f t="shared" si="1"/>
        <v>0</v>
      </c>
      <c r="J20">
        <v>77</v>
      </c>
      <c r="K20">
        <f t="shared" si="2"/>
        <v>77.641125711191563</v>
      </c>
      <c r="L20">
        <f t="shared" si="3"/>
        <v>0.41104217755088762</v>
      </c>
      <c r="Q20">
        <f t="shared" si="4"/>
        <v>77.672843087646754</v>
      </c>
      <c r="R20">
        <f t="shared" si="5"/>
        <v>0.45271782059401772</v>
      </c>
    </row>
    <row r="21" spans="1:18" x14ac:dyDescent="0.25">
      <c r="A21" t="s">
        <v>9</v>
      </c>
      <c r="B21">
        <v>89</v>
      </c>
      <c r="C21">
        <v>92</v>
      </c>
      <c r="E21">
        <v>89</v>
      </c>
      <c r="F21">
        <v>0</v>
      </c>
      <c r="G21">
        <v>0</v>
      </c>
      <c r="H21">
        <f t="shared" si="0"/>
        <v>0</v>
      </c>
      <c r="I21">
        <f t="shared" si="1"/>
        <v>0</v>
      </c>
      <c r="J21">
        <v>92</v>
      </c>
      <c r="K21">
        <f t="shared" si="2"/>
        <v>91.33911242607455</v>
      </c>
      <c r="L21">
        <f t="shared" si="3"/>
        <v>0.43677238536906721</v>
      </c>
      <c r="Q21">
        <f t="shared" si="4"/>
        <v>91.134982322900655</v>
      </c>
      <c r="R21">
        <f t="shared" si="5"/>
        <v>0.74825558169434736</v>
      </c>
    </row>
    <row r="22" spans="1:18" x14ac:dyDescent="0.25">
      <c r="A22" t="s">
        <v>4</v>
      </c>
      <c r="B22">
        <v>84</v>
      </c>
      <c r="C22">
        <v>86</v>
      </c>
      <c r="E22">
        <v>84</v>
      </c>
      <c r="F22">
        <v>0</v>
      </c>
      <c r="G22">
        <v>1</v>
      </c>
      <c r="H22">
        <f t="shared" si="0"/>
        <v>0</v>
      </c>
      <c r="I22">
        <f t="shared" si="1"/>
        <v>84</v>
      </c>
      <c r="J22">
        <v>86</v>
      </c>
      <c r="K22">
        <f t="shared" si="2"/>
        <v>87.55775134809754</v>
      </c>
      <c r="L22">
        <f t="shared" si="3"/>
        <v>2.4265892624997027</v>
      </c>
      <c r="Q22">
        <f t="shared" si="4"/>
        <v>87.700291763895621</v>
      </c>
      <c r="R22">
        <f t="shared" si="5"/>
        <v>2.8909920823712807</v>
      </c>
    </row>
    <row r="23" spans="1:18" x14ac:dyDescent="0.25">
      <c r="A23" t="s">
        <v>4</v>
      </c>
      <c r="B23">
        <v>52</v>
      </c>
      <c r="C23">
        <v>57</v>
      </c>
      <c r="E23">
        <v>52</v>
      </c>
      <c r="F23">
        <v>0</v>
      </c>
      <c r="G23">
        <v>1</v>
      </c>
      <c r="H23">
        <f t="shared" si="0"/>
        <v>0</v>
      </c>
      <c r="I23">
        <f t="shared" si="1"/>
        <v>52</v>
      </c>
      <c r="J23">
        <v>57</v>
      </c>
      <c r="K23">
        <f t="shared" si="2"/>
        <v>57.092386434954022</v>
      </c>
      <c r="L23">
        <f t="shared" si="3"/>
        <v>8.5352533635138176E-3</v>
      </c>
      <c r="Q23">
        <f t="shared" si="4"/>
        <v>56.929687797600998</v>
      </c>
      <c r="R23">
        <f t="shared" si="5"/>
        <v>4.9438058061982131E-3</v>
      </c>
    </row>
    <row r="24" spans="1:18" x14ac:dyDescent="0.25">
      <c r="A24" t="s">
        <v>4</v>
      </c>
      <c r="B24">
        <v>77</v>
      </c>
      <c r="C24">
        <v>81</v>
      </c>
      <c r="E24">
        <v>77</v>
      </c>
      <c r="F24">
        <v>0</v>
      </c>
      <c r="G24">
        <v>1</v>
      </c>
      <c r="H24">
        <f t="shared" si="0"/>
        <v>0</v>
      </c>
      <c r="I24">
        <f t="shared" si="1"/>
        <v>77</v>
      </c>
      <c r="J24">
        <v>81</v>
      </c>
      <c r="K24">
        <f t="shared" si="2"/>
        <v>80.893452773347406</v>
      </c>
      <c r="L24">
        <f t="shared" si="3"/>
        <v>1.1352311507359327E-2</v>
      </c>
      <c r="Q24">
        <f t="shared" si="4"/>
        <v>80.969222146268677</v>
      </c>
      <c r="R24">
        <f t="shared" si="5"/>
        <v>9.4727628030668719E-4</v>
      </c>
    </row>
    <row r="25" spans="1:18" x14ac:dyDescent="0.25">
      <c r="A25" t="s">
        <v>4</v>
      </c>
      <c r="B25">
        <v>75</v>
      </c>
      <c r="C25">
        <v>80</v>
      </c>
      <c r="E25">
        <v>75</v>
      </c>
      <c r="F25">
        <v>0</v>
      </c>
      <c r="G25">
        <v>1</v>
      </c>
      <c r="H25">
        <f t="shared" si="0"/>
        <v>0</v>
      </c>
      <c r="I25">
        <f t="shared" si="1"/>
        <v>75</v>
      </c>
      <c r="J25">
        <v>80</v>
      </c>
      <c r="K25">
        <f t="shared" si="2"/>
        <v>78.989367466275922</v>
      </c>
      <c r="L25">
        <f t="shared" si="3"/>
        <v>1.0213781182215489</v>
      </c>
      <c r="Q25">
        <f t="shared" si="4"/>
        <v>79.046059398375263</v>
      </c>
      <c r="R25">
        <f t="shared" si="5"/>
        <v>0.91000267142816504</v>
      </c>
    </row>
    <row r="26" spans="1:18" x14ac:dyDescent="0.25">
      <c r="A26" t="s">
        <v>4</v>
      </c>
      <c r="B26">
        <v>71</v>
      </c>
      <c r="C26">
        <v>75</v>
      </c>
      <c r="E26">
        <v>71</v>
      </c>
      <c r="F26">
        <v>0</v>
      </c>
      <c r="G26">
        <v>1</v>
      </c>
      <c r="H26">
        <f t="shared" si="0"/>
        <v>0</v>
      </c>
      <c r="I26">
        <f t="shared" si="1"/>
        <v>71</v>
      </c>
      <c r="J26">
        <v>75</v>
      </c>
      <c r="K26">
        <f t="shared" si="2"/>
        <v>75.181196852132985</v>
      </c>
      <c r="L26">
        <f t="shared" si="3"/>
        <v>3.2832299222902664E-2</v>
      </c>
      <c r="Q26">
        <f t="shared" si="4"/>
        <v>75.199733902588434</v>
      </c>
      <c r="R26">
        <f t="shared" si="5"/>
        <v>3.9893631843206191E-2</v>
      </c>
    </row>
    <row r="27" spans="1:18" x14ac:dyDescent="0.25">
      <c r="A27" t="s">
        <v>4</v>
      </c>
      <c r="B27">
        <v>87</v>
      </c>
      <c r="C27">
        <v>89</v>
      </c>
      <c r="E27">
        <v>87</v>
      </c>
      <c r="F27">
        <v>0</v>
      </c>
      <c r="G27">
        <v>1</v>
      </c>
      <c r="H27">
        <f t="shared" si="0"/>
        <v>0</v>
      </c>
      <c r="I27">
        <f t="shared" si="1"/>
        <v>87</v>
      </c>
      <c r="J27">
        <v>89</v>
      </c>
      <c r="K27">
        <f t="shared" si="2"/>
        <v>90.413879308704736</v>
      </c>
      <c r="L27">
        <f t="shared" si="3"/>
        <v>1.9990546995833824</v>
      </c>
      <c r="Q27">
        <f t="shared" si="4"/>
        <v>90.585035885735749</v>
      </c>
      <c r="R27">
        <f t="shared" si="5"/>
        <v>2.5123387590701109</v>
      </c>
    </row>
    <row r="28" spans="1:18" x14ac:dyDescent="0.25">
      <c r="A28" t="s">
        <v>4</v>
      </c>
      <c r="B28">
        <v>65</v>
      </c>
      <c r="C28">
        <v>70</v>
      </c>
      <c r="E28">
        <v>65</v>
      </c>
      <c r="F28">
        <v>0</v>
      </c>
      <c r="G28">
        <v>1</v>
      </c>
      <c r="H28">
        <f t="shared" si="0"/>
        <v>0</v>
      </c>
      <c r="I28">
        <f t="shared" si="1"/>
        <v>65</v>
      </c>
      <c r="J28">
        <v>70</v>
      </c>
      <c r="K28">
        <f t="shared" si="2"/>
        <v>69.468940930918578</v>
      </c>
      <c r="L28">
        <f t="shared" si="3"/>
        <v>0.28202373485362686</v>
      </c>
      <c r="Q28">
        <f t="shared" si="4"/>
        <v>69.430245658908191</v>
      </c>
      <c r="R28">
        <f t="shared" si="5"/>
        <v>0.32462000919296108</v>
      </c>
    </row>
    <row r="29" spans="1:18" x14ac:dyDescent="0.25">
      <c r="A29" t="s">
        <v>4</v>
      </c>
      <c r="B29">
        <v>52</v>
      </c>
      <c r="C29">
        <v>57</v>
      </c>
      <c r="E29">
        <v>52</v>
      </c>
      <c r="F29">
        <v>0</v>
      </c>
      <c r="G29">
        <v>1</v>
      </c>
      <c r="H29">
        <f t="shared" si="0"/>
        <v>0</v>
      </c>
      <c r="I29">
        <f t="shared" si="1"/>
        <v>52</v>
      </c>
      <c r="J29">
        <v>57</v>
      </c>
      <c r="K29">
        <f t="shared" si="2"/>
        <v>57.092386434954022</v>
      </c>
      <c r="L29">
        <f t="shared" si="3"/>
        <v>8.5352533635138176E-3</v>
      </c>
      <c r="Q29">
        <f t="shared" si="4"/>
        <v>56.929687797600998</v>
      </c>
      <c r="R29">
        <f t="shared" si="5"/>
        <v>4.9438058061982131E-3</v>
      </c>
    </row>
    <row r="30" spans="1:18" x14ac:dyDescent="0.25">
      <c r="A30" t="s">
        <v>4</v>
      </c>
      <c r="B30">
        <v>82</v>
      </c>
      <c r="C30">
        <v>87</v>
      </c>
      <c r="E30">
        <v>82</v>
      </c>
      <c r="F30">
        <v>0</v>
      </c>
      <c r="G30">
        <v>1</v>
      </c>
      <c r="H30">
        <f t="shared" si="0"/>
        <v>0</v>
      </c>
      <c r="I30">
        <f t="shared" si="1"/>
        <v>82</v>
      </c>
      <c r="J30">
        <v>87</v>
      </c>
      <c r="K30">
        <f t="shared" si="2"/>
        <v>85.653666041026071</v>
      </c>
      <c r="L30">
        <f t="shared" si="3"/>
        <v>1.8126151290864136</v>
      </c>
      <c r="Q30">
        <f t="shared" si="4"/>
        <v>85.777129016002206</v>
      </c>
      <c r="R30">
        <f t="shared" si="5"/>
        <v>1.4954134435037325</v>
      </c>
    </row>
    <row r="31" spans="1:18" x14ac:dyDescent="0.25">
      <c r="A31" t="s">
        <v>4</v>
      </c>
      <c r="B31">
        <v>48</v>
      </c>
      <c r="C31">
        <v>52</v>
      </c>
      <c r="E31">
        <v>48</v>
      </c>
      <c r="F31">
        <v>0</v>
      </c>
      <c r="G31">
        <v>1</v>
      </c>
      <c r="H31">
        <f t="shared" si="0"/>
        <v>0</v>
      </c>
      <c r="I31">
        <f t="shared" si="1"/>
        <v>48</v>
      </c>
      <c r="J31">
        <v>52</v>
      </c>
      <c r="K31">
        <f t="shared" si="2"/>
        <v>53.284215820811077</v>
      </c>
      <c r="L31">
        <f t="shared" si="3"/>
        <v>1.6492102744214694</v>
      </c>
      <c r="Q31">
        <f t="shared" si="4"/>
        <v>53.083362301814169</v>
      </c>
      <c r="R31">
        <f t="shared" si="5"/>
        <v>1.1736738769920954</v>
      </c>
    </row>
    <row r="32" spans="1:18" x14ac:dyDescent="0.25">
      <c r="A32" t="s">
        <v>4</v>
      </c>
      <c r="B32">
        <v>67</v>
      </c>
      <c r="C32">
        <v>73</v>
      </c>
      <c r="E32">
        <v>67</v>
      </c>
      <c r="F32">
        <v>0</v>
      </c>
      <c r="G32">
        <v>1</v>
      </c>
      <c r="H32">
        <f t="shared" si="0"/>
        <v>0</v>
      </c>
      <c r="I32">
        <f t="shared" si="1"/>
        <v>67</v>
      </c>
      <c r="J32">
        <v>73</v>
      </c>
      <c r="K32">
        <f t="shared" si="2"/>
        <v>71.373026237990047</v>
      </c>
      <c r="L32">
        <f t="shared" si="3"/>
        <v>2.6470436222688205</v>
      </c>
      <c r="Q32">
        <f t="shared" si="4"/>
        <v>71.353408406801606</v>
      </c>
      <c r="R32">
        <f t="shared" si="5"/>
        <v>2.7112638747916264</v>
      </c>
    </row>
    <row r="33" spans="10:18" x14ac:dyDescent="0.25">
      <c r="J33">
        <f>DEVSQ(J2:J32)</f>
        <v>4178.3870967741932</v>
      </c>
      <c r="L33">
        <f>SUM(L2:L32)</f>
        <v>36.723091899284562</v>
      </c>
      <c r="R33">
        <f>SUM(R2:R32)</f>
        <v>37.404921229986016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opLeftCell="A5" workbookViewId="0">
      <selection activeCell="A40" sqref="A40"/>
    </sheetView>
  </sheetViews>
  <sheetFormatPr defaultRowHeight="15" x14ac:dyDescent="0.25"/>
  <cols>
    <col min="2" max="2" width="11" bestFit="1" customWidth="1"/>
    <col min="3" max="3" width="10.42578125" bestFit="1" customWidth="1"/>
    <col min="5" max="9" width="6.28515625" customWidth="1"/>
    <col min="10" max="10" width="10.28515625" customWidth="1"/>
    <col min="11" max="11" width="6.28515625" customWidth="1"/>
    <col min="12" max="12" width="10.28515625" customWidth="1"/>
    <col min="13" max="13" width="7.42578125" customWidth="1"/>
    <col min="14" max="19" width="6.28515625" customWidth="1"/>
    <col min="20" max="20" width="7.7109375" customWidth="1"/>
    <col min="21" max="22" width="6.28515625" customWidth="1"/>
  </cols>
  <sheetData>
    <row r="1" spans="1:28" x14ac:dyDescent="0.25">
      <c r="A1" t="s">
        <v>11</v>
      </c>
      <c r="B1" s="1" t="s">
        <v>6</v>
      </c>
      <c r="C1" s="1" t="s">
        <v>10</v>
      </c>
      <c r="E1" s="1" t="s">
        <v>6</v>
      </c>
      <c r="F1" s="1" t="s">
        <v>5</v>
      </c>
      <c r="G1" s="1" t="s">
        <v>4</v>
      </c>
      <c r="H1" s="1" t="s">
        <v>8</v>
      </c>
      <c r="I1" s="1" t="s">
        <v>7</v>
      </c>
      <c r="J1" s="1" t="s">
        <v>10</v>
      </c>
      <c r="K1" s="1" t="s">
        <v>43</v>
      </c>
      <c r="L1" s="1" t="s">
        <v>49</v>
      </c>
      <c r="M1" s="1" t="s">
        <v>50</v>
      </c>
      <c r="N1" s="1"/>
      <c r="O1" s="2" t="s">
        <v>37</v>
      </c>
      <c r="P1" s="1">
        <v>4.2532370475288239</v>
      </c>
      <c r="Q1" s="1"/>
      <c r="R1" s="1" t="s">
        <v>43</v>
      </c>
      <c r="S1" s="1" t="s">
        <v>49</v>
      </c>
      <c r="T1" s="1" t="s">
        <v>50</v>
      </c>
      <c r="U1" s="2" t="s">
        <v>37</v>
      </c>
      <c r="V1" s="1">
        <v>5.5542400416436974</v>
      </c>
    </row>
    <row r="2" spans="1:28" x14ac:dyDescent="0.25">
      <c r="A2" t="s">
        <v>5</v>
      </c>
      <c r="B2">
        <v>92</v>
      </c>
      <c r="C2">
        <v>88</v>
      </c>
      <c r="E2">
        <v>92</v>
      </c>
      <c r="F2">
        <v>1</v>
      </c>
      <c r="G2">
        <v>0</v>
      </c>
      <c r="H2">
        <f t="shared" ref="H2:H32" si="0">E2*F2</f>
        <v>92</v>
      </c>
      <c r="I2">
        <f t="shared" ref="I2:I32" si="1">E2*G2</f>
        <v>0</v>
      </c>
      <c r="J2">
        <v>88</v>
      </c>
      <c r="K2">
        <f>P$1+E2*P$2+F2*P$3+G2*P$4+H2*P$5+I2*P$6</f>
        <v>88.691006306286297</v>
      </c>
      <c r="L2">
        <f>(J2-K2)</f>
        <v>-0.69100630628629744</v>
      </c>
      <c r="M2">
        <f>LN(_xlfn.NORM.DIST(L2,0,P$8,FALSE))</f>
        <v>-1.2150791809730663</v>
      </c>
      <c r="O2" t="s">
        <v>38</v>
      </c>
      <c r="P2">
        <v>0.97849827537909662</v>
      </c>
      <c r="R2">
        <f>V$1+E2*V$2+F2*V$3+G2*V$4</f>
        <v>88.777184879905306</v>
      </c>
      <c r="S2">
        <f>(J2-R2)</f>
        <v>-0.77718487990530605</v>
      </c>
      <c r="T2">
        <f>LN(_xlfn.NORM.DIST(S2,0,V$6,FALSE))</f>
        <v>-1.2714616512026962</v>
      </c>
      <c r="U2" t="s">
        <v>38</v>
      </c>
      <c r="V2">
        <v>0.9615813739467074</v>
      </c>
    </row>
    <row r="3" spans="1:28" x14ac:dyDescent="0.25">
      <c r="A3" t="s">
        <v>5</v>
      </c>
      <c r="B3">
        <v>63</v>
      </c>
      <c r="C3">
        <v>60</v>
      </c>
      <c r="E3">
        <v>63</v>
      </c>
      <c r="F3">
        <v>1</v>
      </c>
      <c r="G3">
        <v>0</v>
      </c>
      <c r="H3">
        <f t="shared" si="0"/>
        <v>63</v>
      </c>
      <c r="I3">
        <f t="shared" si="1"/>
        <v>0</v>
      </c>
      <c r="J3">
        <v>60</v>
      </c>
      <c r="K3">
        <f t="shared" ref="K3:K32" si="2">P$1+E3*P$2+F3*P$3+G3*P$4+H3*P$5+I3*P$6</f>
        <v>61.102455073510605</v>
      </c>
      <c r="L3">
        <f t="shared" ref="L3:L32" si="3">(J3-K3)</f>
        <v>-1.1024550735106047</v>
      </c>
      <c r="M3">
        <f>LN(_xlfn.NORM.DIST(L3,0,P$8,FALSE))</f>
        <v>-1.5164907861165111</v>
      </c>
      <c r="O3" t="s">
        <v>39</v>
      </c>
      <c r="P3">
        <v>-3.0845312038412711</v>
      </c>
      <c r="R3">
        <f t="shared" ref="R3:R32" si="4">V$1+E3*V$2+F3*V$3+G3*V$4</f>
        <v>60.891325035450805</v>
      </c>
      <c r="S3">
        <f t="shared" ref="S3:S32" si="5">(J3-R3)</f>
        <v>-0.8913250354508051</v>
      </c>
      <c r="T3">
        <f t="shared" ref="T3:T32" si="6">LN(_xlfn.NORM.DIST(S3,0,V$6,FALSE))</f>
        <v>-1.3478328780253512</v>
      </c>
      <c r="U3" t="s">
        <v>39</v>
      </c>
      <c r="V3">
        <v>-5.2425415648354594</v>
      </c>
    </row>
    <row r="4" spans="1:28" x14ac:dyDescent="0.25">
      <c r="A4" t="s">
        <v>5</v>
      </c>
      <c r="B4">
        <v>92</v>
      </c>
      <c r="C4">
        <v>87</v>
      </c>
      <c r="E4">
        <v>92</v>
      </c>
      <c r="F4">
        <v>1</v>
      </c>
      <c r="G4">
        <v>0</v>
      </c>
      <c r="H4">
        <f t="shared" si="0"/>
        <v>92</v>
      </c>
      <c r="I4">
        <f t="shared" si="1"/>
        <v>0</v>
      </c>
      <c r="J4">
        <v>87</v>
      </c>
      <c r="K4">
        <f t="shared" si="2"/>
        <v>88.691006306286297</v>
      </c>
      <c r="L4">
        <f t="shared" si="3"/>
        <v>-1.6910063062862974</v>
      </c>
      <c r="M4">
        <f>LN(_xlfn.NORM.DIST(L4,0,P$8,FALSE))</f>
        <v>-2.1880419722562792</v>
      </c>
      <c r="O4" t="s">
        <v>40</v>
      </c>
      <c r="P4">
        <v>3.3314397308371873</v>
      </c>
      <c r="R4">
        <f t="shared" si="4"/>
        <v>88.777184879905306</v>
      </c>
      <c r="S4">
        <f t="shared" si="5"/>
        <v>-1.777184879905306</v>
      </c>
      <c r="T4">
        <f t="shared" si="6"/>
        <v>-2.2958067159120401</v>
      </c>
      <c r="U4" t="s">
        <v>40</v>
      </c>
      <c r="V4">
        <v>1.3732163107285131</v>
      </c>
    </row>
    <row r="5" spans="1:28" x14ac:dyDescent="0.25">
      <c r="A5" t="s">
        <v>5</v>
      </c>
      <c r="B5">
        <v>86</v>
      </c>
      <c r="C5">
        <v>80</v>
      </c>
      <c r="E5">
        <v>86</v>
      </c>
      <c r="F5">
        <v>1</v>
      </c>
      <c r="G5">
        <v>0</v>
      </c>
      <c r="H5">
        <f t="shared" si="0"/>
        <v>86</v>
      </c>
      <c r="I5">
        <f t="shared" si="1"/>
        <v>0</v>
      </c>
      <c r="J5">
        <v>80</v>
      </c>
      <c r="K5">
        <f t="shared" si="2"/>
        <v>82.983030189160303</v>
      </c>
      <c r="L5">
        <f t="shared" si="3"/>
        <v>-2.9830301891603028</v>
      </c>
      <c r="M5">
        <f>LN(_xlfn.NORM.DIST(L5,0,P$8,FALSE))</f>
        <v>-4.6547333513122622</v>
      </c>
      <c r="O5" t="s">
        <v>41</v>
      </c>
      <c r="P5">
        <v>-2.7168922524762419E-2</v>
      </c>
      <c r="R5">
        <f t="shared" si="4"/>
        <v>83.007696636225063</v>
      </c>
      <c r="S5">
        <f t="shared" si="5"/>
        <v>-3.007696636225063</v>
      </c>
      <c r="T5">
        <f t="shared" si="6"/>
        <v>-4.6569343859753838</v>
      </c>
    </row>
    <row r="6" spans="1:28" x14ac:dyDescent="0.25">
      <c r="A6" t="s">
        <v>5</v>
      </c>
      <c r="B6">
        <v>78</v>
      </c>
      <c r="C6">
        <v>77</v>
      </c>
      <c r="E6">
        <v>78</v>
      </c>
      <c r="F6">
        <v>1</v>
      </c>
      <c r="G6">
        <v>0</v>
      </c>
      <c r="H6">
        <f t="shared" si="0"/>
        <v>78</v>
      </c>
      <c r="I6">
        <f t="shared" si="1"/>
        <v>0</v>
      </c>
      <c r="J6">
        <v>77</v>
      </c>
      <c r="K6">
        <f t="shared" si="2"/>
        <v>75.37239536632562</v>
      </c>
      <c r="L6">
        <f t="shared" si="3"/>
        <v>1.6276046336743804</v>
      </c>
      <c r="M6">
        <f>LN(_xlfn.NORM.DIST(L6,0,P$8,FALSE))</f>
        <v>-2.1020992252423101</v>
      </c>
      <c r="O6" t="s">
        <v>42</v>
      </c>
      <c r="P6">
        <v>-2.643631608193835E-2</v>
      </c>
      <c r="R6">
        <f t="shared" si="4"/>
        <v>75.315045644651406</v>
      </c>
      <c r="S6">
        <f t="shared" si="5"/>
        <v>1.6849543553485944</v>
      </c>
      <c r="T6">
        <f t="shared" si="6"/>
        <v>-2.1677560847005606</v>
      </c>
      <c r="U6" t="s">
        <v>51</v>
      </c>
      <c r="V6">
        <f>_xlfn.STDEV.S(S2:S32)</f>
        <v>1.1166157377063957</v>
      </c>
    </row>
    <row r="7" spans="1:28" x14ac:dyDescent="0.25">
      <c r="A7" t="s">
        <v>5</v>
      </c>
      <c r="B7">
        <v>86</v>
      </c>
      <c r="C7">
        <v>84</v>
      </c>
      <c r="E7">
        <v>86</v>
      </c>
      <c r="F7">
        <v>1</v>
      </c>
      <c r="G7">
        <v>0</v>
      </c>
      <c r="H7">
        <f t="shared" si="0"/>
        <v>86</v>
      </c>
      <c r="I7">
        <f t="shared" si="1"/>
        <v>0</v>
      </c>
      <c r="J7">
        <v>84</v>
      </c>
      <c r="K7">
        <f t="shared" si="2"/>
        <v>82.983030189160303</v>
      </c>
      <c r="L7">
        <f t="shared" si="3"/>
        <v>1.0169698108396972</v>
      </c>
      <c r="M7">
        <f>LN(_xlfn.NORM.DIST(L7,0,P$8,FALSE))</f>
        <v>-1.4424857193298377</v>
      </c>
      <c r="R7">
        <f t="shared" si="4"/>
        <v>83.007696636225063</v>
      </c>
      <c r="S7">
        <f t="shared" si="5"/>
        <v>0.992303363774937</v>
      </c>
      <c r="T7">
        <f t="shared" si="6"/>
        <v>-1.4241085287889672</v>
      </c>
      <c r="X7" t="s">
        <v>45</v>
      </c>
      <c r="Y7" s="1" t="s">
        <v>50</v>
      </c>
      <c r="Z7" s="1" t="s">
        <v>55</v>
      </c>
      <c r="AA7" s="1" t="s">
        <v>47</v>
      </c>
      <c r="AB7" s="1" t="s">
        <v>56</v>
      </c>
    </row>
    <row r="8" spans="1:28" x14ac:dyDescent="0.25">
      <c r="A8" t="s">
        <v>5</v>
      </c>
      <c r="B8">
        <v>78</v>
      </c>
      <c r="C8">
        <v>76</v>
      </c>
      <c r="E8">
        <v>78</v>
      </c>
      <c r="F8">
        <v>1</v>
      </c>
      <c r="G8">
        <v>0</v>
      </c>
      <c r="H8">
        <f t="shared" si="0"/>
        <v>78</v>
      </c>
      <c r="I8">
        <f t="shared" si="1"/>
        <v>0</v>
      </c>
      <c r="J8">
        <v>76</v>
      </c>
      <c r="K8">
        <f t="shared" si="2"/>
        <v>75.37239536632562</v>
      </c>
      <c r="L8">
        <f t="shared" si="3"/>
        <v>0.62760463367438035</v>
      </c>
      <c r="M8">
        <f>LN(_xlfn.NORM.DIST(L8,0,P$8,FALSE))</f>
        <v>-1.1809308434688708</v>
      </c>
      <c r="O8" t="s">
        <v>51</v>
      </c>
      <c r="P8">
        <f>_xlfn.STDEV.S(L2:L32)</f>
        <v>1.1063917138309936</v>
      </c>
      <c r="R8">
        <f t="shared" si="4"/>
        <v>75.315045644651406</v>
      </c>
      <c r="S8">
        <f t="shared" si="5"/>
        <v>0.68495435534859439</v>
      </c>
      <c r="T8">
        <f t="shared" si="6"/>
        <v>-1.2173829907933027</v>
      </c>
      <c r="X8" t="s">
        <v>53</v>
      </c>
      <c r="Y8" s="7"/>
      <c r="Z8" s="5"/>
      <c r="AA8" s="5"/>
      <c r="AB8" s="6"/>
    </row>
    <row r="9" spans="1:28" x14ac:dyDescent="0.25">
      <c r="A9" t="s">
        <v>5</v>
      </c>
      <c r="B9">
        <v>80</v>
      </c>
      <c r="C9">
        <v>78</v>
      </c>
      <c r="E9">
        <v>80</v>
      </c>
      <c r="F9">
        <v>1</v>
      </c>
      <c r="G9">
        <v>0</v>
      </c>
      <c r="H9">
        <f t="shared" si="0"/>
        <v>80</v>
      </c>
      <c r="I9">
        <f t="shared" si="1"/>
        <v>0</v>
      </c>
      <c r="J9">
        <v>78</v>
      </c>
      <c r="K9">
        <f t="shared" si="2"/>
        <v>77.275054072034308</v>
      </c>
      <c r="L9">
        <f t="shared" si="3"/>
        <v>0.72494592796569179</v>
      </c>
      <c r="M9">
        <f>LN(_xlfn.NORM.DIST(L9,0,P$8,FALSE))</f>
        <v>-1.2347086148895368</v>
      </c>
      <c r="R9">
        <f t="shared" si="4"/>
        <v>77.23820839254482</v>
      </c>
      <c r="S9">
        <f t="shared" si="5"/>
        <v>0.76179160745518004</v>
      </c>
      <c r="T9">
        <f t="shared" si="6"/>
        <v>-1.2619616107176088</v>
      </c>
      <c r="X9" t="s">
        <v>54</v>
      </c>
      <c r="Y9" s="4"/>
    </row>
    <row r="10" spans="1:28" x14ac:dyDescent="0.25">
      <c r="A10" t="s">
        <v>5</v>
      </c>
      <c r="B10">
        <v>92</v>
      </c>
      <c r="C10">
        <v>90</v>
      </c>
      <c r="E10">
        <v>92</v>
      </c>
      <c r="F10">
        <v>1</v>
      </c>
      <c r="G10">
        <v>0</v>
      </c>
      <c r="H10">
        <f t="shared" si="0"/>
        <v>92</v>
      </c>
      <c r="I10">
        <f t="shared" si="1"/>
        <v>0</v>
      </c>
      <c r="J10">
        <v>90</v>
      </c>
      <c r="K10">
        <f t="shared" si="2"/>
        <v>88.691006306286297</v>
      </c>
      <c r="L10">
        <f t="shared" si="3"/>
        <v>1.3089936937137026</v>
      </c>
      <c r="M10">
        <f>LN(_xlfn.NORM.DIST(L10,0,P$8,FALSE))</f>
        <v>-1.71992850903754</v>
      </c>
      <c r="R10">
        <f t="shared" si="4"/>
        <v>88.777184879905306</v>
      </c>
      <c r="S10">
        <f t="shared" si="5"/>
        <v>1.222815120094694</v>
      </c>
      <c r="T10">
        <f t="shared" si="6"/>
        <v>-1.6288720343079859</v>
      </c>
    </row>
    <row r="11" spans="1:28" x14ac:dyDescent="0.25">
      <c r="A11" t="s">
        <v>5</v>
      </c>
      <c r="B11">
        <v>89</v>
      </c>
      <c r="C11">
        <v>87</v>
      </c>
      <c r="E11">
        <v>89</v>
      </c>
      <c r="F11">
        <v>1</v>
      </c>
      <c r="G11">
        <v>0</v>
      </c>
      <c r="H11">
        <f t="shared" si="0"/>
        <v>89</v>
      </c>
      <c r="I11">
        <f t="shared" si="1"/>
        <v>0</v>
      </c>
      <c r="J11">
        <v>87</v>
      </c>
      <c r="K11">
        <f t="shared" si="2"/>
        <v>85.837018247723307</v>
      </c>
      <c r="L11">
        <f t="shared" si="3"/>
        <v>1.1629817522766928</v>
      </c>
      <c r="M11">
        <f>LN(_xlfn.NORM.DIST(L11,0,P$8,FALSE))</f>
        <v>-1.5724989035252572</v>
      </c>
      <c r="R11">
        <f t="shared" si="4"/>
        <v>85.892440758065192</v>
      </c>
      <c r="S11">
        <f t="shared" si="5"/>
        <v>1.1075592419348084</v>
      </c>
      <c r="T11">
        <f t="shared" si="6"/>
        <v>-1.5211632081175128</v>
      </c>
    </row>
    <row r="12" spans="1:28" x14ac:dyDescent="0.25">
      <c r="A12" t="s">
        <v>9</v>
      </c>
      <c r="B12">
        <v>81</v>
      </c>
      <c r="C12">
        <v>84</v>
      </c>
      <c r="E12">
        <v>81</v>
      </c>
      <c r="F12">
        <v>0</v>
      </c>
      <c r="G12">
        <v>0</v>
      </c>
      <c r="H12">
        <f t="shared" si="0"/>
        <v>0</v>
      </c>
      <c r="I12">
        <f t="shared" si="1"/>
        <v>0</v>
      </c>
      <c r="J12">
        <v>84</v>
      </c>
      <c r="K12">
        <f t="shared" si="2"/>
        <v>83.511597353235658</v>
      </c>
      <c r="L12">
        <f t="shared" si="3"/>
        <v>0.48840264676434231</v>
      </c>
      <c r="M12">
        <f>LN(_xlfn.NORM.DIST(L12,0,P$8,FALSE))</f>
        <v>-1.1174760204245269</v>
      </c>
      <c r="R12">
        <f t="shared" si="4"/>
        <v>83.442331331326997</v>
      </c>
      <c r="S12">
        <f t="shared" si="5"/>
        <v>0.5576686686730028</v>
      </c>
      <c r="T12">
        <f t="shared" si="6"/>
        <v>-1.1539549230655746</v>
      </c>
    </row>
    <row r="13" spans="1:28" x14ac:dyDescent="0.25">
      <c r="A13" t="s">
        <v>9</v>
      </c>
      <c r="B13">
        <v>73</v>
      </c>
      <c r="C13">
        <v>76</v>
      </c>
      <c r="E13">
        <v>73</v>
      </c>
      <c r="F13">
        <v>0</v>
      </c>
      <c r="G13">
        <v>0</v>
      </c>
      <c r="H13">
        <f t="shared" si="0"/>
        <v>0</v>
      </c>
      <c r="I13">
        <f t="shared" si="1"/>
        <v>0</v>
      </c>
      <c r="J13">
        <v>76</v>
      </c>
      <c r="K13">
        <f t="shared" si="2"/>
        <v>75.683611150202879</v>
      </c>
      <c r="L13">
        <f t="shared" si="3"/>
        <v>0.31638884979712145</v>
      </c>
      <c r="M13">
        <f>LN(_xlfn.NORM.DIST(L13,0,P$8,FALSE))</f>
        <v>-1.0609304178225831</v>
      </c>
      <c r="R13">
        <f t="shared" si="4"/>
        <v>75.74968033975334</v>
      </c>
      <c r="S13">
        <f t="shared" si="5"/>
        <v>0.25031966024666019</v>
      </c>
      <c r="T13">
        <f t="shared" si="6"/>
        <v>-1.0543686638487026</v>
      </c>
    </row>
    <row r="14" spans="1:28" x14ac:dyDescent="0.25">
      <c r="A14" t="s">
        <v>9</v>
      </c>
      <c r="B14">
        <v>75</v>
      </c>
      <c r="C14">
        <v>78</v>
      </c>
      <c r="E14">
        <v>75</v>
      </c>
      <c r="F14">
        <v>0</v>
      </c>
      <c r="G14">
        <v>0</v>
      </c>
      <c r="H14">
        <f t="shared" si="0"/>
        <v>0</v>
      </c>
      <c r="I14">
        <f t="shared" si="1"/>
        <v>0</v>
      </c>
      <c r="J14">
        <v>78</v>
      </c>
      <c r="K14">
        <f t="shared" si="2"/>
        <v>77.64060770096107</v>
      </c>
      <c r="L14">
        <f t="shared" si="3"/>
        <v>0.35939229903893022</v>
      </c>
      <c r="M14">
        <f>LN(_xlfn.NORM.DIST(L14,0,P$8,FALSE))</f>
        <v>-1.0728007135610562</v>
      </c>
      <c r="R14">
        <f t="shared" si="4"/>
        <v>77.672843087646754</v>
      </c>
      <c r="S14">
        <f t="shared" si="5"/>
        <v>0.32715691235324584</v>
      </c>
      <c r="T14">
        <f t="shared" si="6"/>
        <v>-1.0721624640783107</v>
      </c>
    </row>
    <row r="15" spans="1:28" x14ac:dyDescent="0.25">
      <c r="A15" t="s">
        <v>9</v>
      </c>
      <c r="B15">
        <v>89</v>
      </c>
      <c r="C15">
        <v>92</v>
      </c>
      <c r="E15">
        <v>89</v>
      </c>
      <c r="F15">
        <v>0</v>
      </c>
      <c r="G15">
        <v>0</v>
      </c>
      <c r="H15">
        <f t="shared" si="0"/>
        <v>0</v>
      </c>
      <c r="I15">
        <f t="shared" si="1"/>
        <v>0</v>
      </c>
      <c r="J15">
        <v>92</v>
      </c>
      <c r="K15">
        <f t="shared" si="2"/>
        <v>91.339583556268423</v>
      </c>
      <c r="L15">
        <f t="shared" si="3"/>
        <v>0.66041644373157737</v>
      </c>
      <c r="M15">
        <f>LN(_xlfn.NORM.DIST(L15,0,P$8,FALSE))</f>
        <v>-1.1981934087546269</v>
      </c>
      <c r="R15">
        <f t="shared" si="4"/>
        <v>91.134982322900655</v>
      </c>
      <c r="S15">
        <f t="shared" si="5"/>
        <v>0.86501767709934541</v>
      </c>
      <c r="T15">
        <f t="shared" si="6"/>
        <v>-1.32930400441162</v>
      </c>
    </row>
    <row r="16" spans="1:28" x14ac:dyDescent="0.25">
      <c r="A16" t="s">
        <v>9</v>
      </c>
      <c r="B16">
        <v>87</v>
      </c>
      <c r="C16">
        <v>89</v>
      </c>
      <c r="E16">
        <v>87</v>
      </c>
      <c r="F16">
        <v>0</v>
      </c>
      <c r="G16">
        <v>0</v>
      </c>
      <c r="H16">
        <f t="shared" si="0"/>
        <v>0</v>
      </c>
      <c r="I16">
        <f t="shared" si="1"/>
        <v>0</v>
      </c>
      <c r="J16">
        <v>89</v>
      </c>
      <c r="K16">
        <f t="shared" si="2"/>
        <v>89.382587005510231</v>
      </c>
      <c r="L16">
        <f t="shared" si="3"/>
        <v>-0.38258700551023139</v>
      </c>
      <c r="M16">
        <f>LN(_xlfn.NORM.DIST(L16,0,P$8,FALSE))</f>
        <v>-1.0798303497342314</v>
      </c>
      <c r="R16">
        <f t="shared" si="4"/>
        <v>89.21181957500724</v>
      </c>
      <c r="S16">
        <f t="shared" si="5"/>
        <v>-0.21181957500724025</v>
      </c>
      <c r="T16">
        <f t="shared" si="6"/>
        <v>-1.047233613409013</v>
      </c>
    </row>
    <row r="17" spans="1:20" x14ac:dyDescent="0.25">
      <c r="A17" t="s">
        <v>9</v>
      </c>
      <c r="B17">
        <v>58</v>
      </c>
      <c r="C17">
        <v>61</v>
      </c>
      <c r="E17">
        <v>58</v>
      </c>
      <c r="F17">
        <v>0</v>
      </c>
      <c r="G17">
        <v>0</v>
      </c>
      <c r="H17">
        <f t="shared" si="0"/>
        <v>0</v>
      </c>
      <c r="I17">
        <f t="shared" si="1"/>
        <v>0</v>
      </c>
      <c r="J17">
        <v>61</v>
      </c>
      <c r="K17">
        <f t="shared" si="2"/>
        <v>61.00613701951643</v>
      </c>
      <c r="L17">
        <f t="shared" si="3"/>
        <v>-6.1370195164300867E-3</v>
      </c>
      <c r="M17">
        <f>LN(_xlfn.NORM.DIST(L17,0,P$8,FALSE))</f>
        <v>-1.0200579291643395</v>
      </c>
      <c r="R17">
        <f t="shared" si="4"/>
        <v>61.325959730552725</v>
      </c>
      <c r="S17">
        <f t="shared" si="5"/>
        <v>-0.32595973055272509</v>
      </c>
      <c r="T17">
        <f t="shared" si="6"/>
        <v>-1.071848909337104</v>
      </c>
    </row>
    <row r="18" spans="1:20" x14ac:dyDescent="0.25">
      <c r="A18" t="s">
        <v>9</v>
      </c>
      <c r="B18">
        <v>89</v>
      </c>
      <c r="C18">
        <v>90</v>
      </c>
      <c r="E18">
        <v>89</v>
      </c>
      <c r="F18">
        <v>0</v>
      </c>
      <c r="G18">
        <v>0</v>
      </c>
      <c r="H18">
        <f t="shared" si="0"/>
        <v>0</v>
      </c>
      <c r="I18">
        <f t="shared" si="1"/>
        <v>0</v>
      </c>
      <c r="J18">
        <v>90</v>
      </c>
      <c r="K18">
        <f t="shared" si="2"/>
        <v>91.339583556268423</v>
      </c>
      <c r="L18">
        <f t="shared" si="3"/>
        <v>-1.3395835562684226</v>
      </c>
      <c r="M18">
        <f>LN(_xlfn.NORM.DIST(L18,0,P$8,FALSE))</f>
        <v>-1.7530219819316049</v>
      </c>
      <c r="R18">
        <f t="shared" si="4"/>
        <v>91.134982322900655</v>
      </c>
      <c r="S18">
        <f t="shared" si="5"/>
        <v>-1.1349823229006546</v>
      </c>
      <c r="T18">
        <f t="shared" si="6"/>
        <v>-1.5458246952869148</v>
      </c>
    </row>
    <row r="19" spans="1:20" x14ac:dyDescent="0.25">
      <c r="A19" t="s">
        <v>9</v>
      </c>
      <c r="B19">
        <v>53</v>
      </c>
      <c r="C19">
        <v>56</v>
      </c>
      <c r="E19">
        <v>53</v>
      </c>
      <c r="F19">
        <v>0</v>
      </c>
      <c r="G19">
        <v>0</v>
      </c>
      <c r="H19">
        <f t="shared" si="0"/>
        <v>0</v>
      </c>
      <c r="I19">
        <f t="shared" si="1"/>
        <v>0</v>
      </c>
      <c r="J19">
        <v>56</v>
      </c>
      <c r="K19">
        <f t="shared" si="2"/>
        <v>56.113645642620938</v>
      </c>
      <c r="L19">
        <f t="shared" si="3"/>
        <v>-0.11364564262093779</v>
      </c>
      <c r="M19">
        <f>LN(_xlfn.NORM.DIST(L19,0,P$8,FALSE))</f>
        <v>-1.0253179738783749</v>
      </c>
      <c r="R19">
        <f t="shared" si="4"/>
        <v>56.518052860819189</v>
      </c>
      <c r="S19">
        <f t="shared" si="5"/>
        <v>-0.51805286081918922</v>
      </c>
      <c r="T19">
        <f t="shared" si="6"/>
        <v>-1.1368653626216543</v>
      </c>
    </row>
    <row r="20" spans="1:20" x14ac:dyDescent="0.25">
      <c r="A20" t="s">
        <v>9</v>
      </c>
      <c r="B20">
        <v>75</v>
      </c>
      <c r="C20">
        <v>77</v>
      </c>
      <c r="E20">
        <v>75</v>
      </c>
      <c r="F20">
        <v>0</v>
      </c>
      <c r="G20">
        <v>0</v>
      </c>
      <c r="H20">
        <f t="shared" si="0"/>
        <v>0</v>
      </c>
      <c r="I20">
        <f t="shared" si="1"/>
        <v>0</v>
      </c>
      <c r="J20">
        <v>77</v>
      </c>
      <c r="K20">
        <f t="shared" si="2"/>
        <v>77.64060770096107</v>
      </c>
      <c r="L20">
        <f t="shared" si="3"/>
        <v>-0.64060770096106978</v>
      </c>
      <c r="M20">
        <f>LN(_xlfn.NORM.DIST(L20,0,P$8,FALSE))</f>
        <v>-1.1876666554800168</v>
      </c>
      <c r="R20">
        <f t="shared" si="4"/>
        <v>77.672843087646754</v>
      </c>
      <c r="S20">
        <f t="shared" si="5"/>
        <v>-0.67284308764675416</v>
      </c>
      <c r="T20">
        <f t="shared" si="6"/>
        <v>-1.2107884113360046</v>
      </c>
    </row>
    <row r="21" spans="1:20" x14ac:dyDescent="0.25">
      <c r="A21" t="s">
        <v>9</v>
      </c>
      <c r="B21">
        <v>89</v>
      </c>
      <c r="C21">
        <v>92</v>
      </c>
      <c r="E21">
        <v>89</v>
      </c>
      <c r="F21">
        <v>0</v>
      </c>
      <c r="G21">
        <v>0</v>
      </c>
      <c r="H21">
        <f t="shared" si="0"/>
        <v>0</v>
      </c>
      <c r="I21">
        <f t="shared" si="1"/>
        <v>0</v>
      </c>
      <c r="J21">
        <v>92</v>
      </c>
      <c r="K21">
        <f t="shared" si="2"/>
        <v>91.339583556268423</v>
      </c>
      <c r="L21">
        <f t="shared" si="3"/>
        <v>0.66041644373157737</v>
      </c>
      <c r="M21">
        <f>LN(_xlfn.NORM.DIST(L21,0,P$8,FALSE))</f>
        <v>-1.1981934087546269</v>
      </c>
      <c r="R21">
        <f t="shared" si="4"/>
        <v>91.134982322900655</v>
      </c>
      <c r="S21">
        <f t="shared" si="5"/>
        <v>0.86501767709934541</v>
      </c>
      <c r="T21">
        <f t="shared" si="6"/>
        <v>-1.32930400441162</v>
      </c>
    </row>
    <row r="22" spans="1:20" x14ac:dyDescent="0.25">
      <c r="A22" t="s">
        <v>4</v>
      </c>
      <c r="B22">
        <v>84</v>
      </c>
      <c r="C22">
        <v>86</v>
      </c>
      <c r="E22">
        <v>84</v>
      </c>
      <c r="F22">
        <v>0</v>
      </c>
      <c r="G22">
        <v>1</v>
      </c>
      <c r="H22">
        <f t="shared" si="0"/>
        <v>0</v>
      </c>
      <c r="I22">
        <f t="shared" si="1"/>
        <v>84</v>
      </c>
      <c r="J22">
        <v>86</v>
      </c>
      <c r="K22">
        <f t="shared" si="2"/>
        <v>87.557881359327311</v>
      </c>
      <c r="L22">
        <f t="shared" si="3"/>
        <v>-1.5578813593273111</v>
      </c>
      <c r="M22">
        <f>LN(_xlfn.NORM.DIST(L22,0,P$8,FALSE))</f>
        <v>-2.0113786804997806</v>
      </c>
      <c r="R22">
        <f t="shared" si="4"/>
        <v>87.700291763895621</v>
      </c>
      <c r="S22">
        <f t="shared" si="5"/>
        <v>-1.7002917638956205</v>
      </c>
      <c r="T22">
        <f t="shared" si="6"/>
        <v>-2.1885772364920539</v>
      </c>
    </row>
    <row r="23" spans="1:20" x14ac:dyDescent="0.25">
      <c r="A23" t="s">
        <v>4</v>
      </c>
      <c r="B23">
        <v>52</v>
      </c>
      <c r="C23">
        <v>57</v>
      </c>
      <c r="E23">
        <v>52</v>
      </c>
      <c r="F23">
        <v>0</v>
      </c>
      <c r="G23">
        <v>1</v>
      </c>
      <c r="H23">
        <f t="shared" si="0"/>
        <v>0</v>
      </c>
      <c r="I23">
        <f t="shared" si="1"/>
        <v>52</v>
      </c>
      <c r="J23">
        <v>57</v>
      </c>
      <c r="K23">
        <f t="shared" si="2"/>
        <v>57.091898661818234</v>
      </c>
      <c r="L23">
        <f t="shared" si="3"/>
        <v>-9.1898661818234473E-2</v>
      </c>
      <c r="M23">
        <f>LN(_xlfn.NORM.DIST(L23,0,P$8,FALSE))</f>
        <v>-1.0234921596232953</v>
      </c>
      <c r="R23">
        <f t="shared" si="4"/>
        <v>56.929687797600998</v>
      </c>
      <c r="S23">
        <f t="shared" si="5"/>
        <v>7.0312202399001933E-2</v>
      </c>
      <c r="T23">
        <f t="shared" si="6"/>
        <v>-1.0312235302566892</v>
      </c>
    </row>
    <row r="24" spans="1:20" x14ac:dyDescent="0.25">
      <c r="A24" t="s">
        <v>4</v>
      </c>
      <c r="B24">
        <v>77</v>
      </c>
      <c r="C24">
        <v>81</v>
      </c>
      <c r="E24">
        <v>77</v>
      </c>
      <c r="F24">
        <v>0</v>
      </c>
      <c r="G24">
        <v>1</v>
      </c>
      <c r="H24">
        <f t="shared" si="0"/>
        <v>0</v>
      </c>
      <c r="I24">
        <f t="shared" si="1"/>
        <v>77</v>
      </c>
      <c r="J24">
        <v>81</v>
      </c>
      <c r="K24">
        <f t="shared" si="2"/>
        <v>80.893447644247203</v>
      </c>
      <c r="L24">
        <f t="shared" si="3"/>
        <v>0.10655235575279676</v>
      </c>
      <c r="M24">
        <f>LN(_xlfn.NORM.DIST(L24,0,P$8,FALSE))</f>
        <v>-1.0246799850614743</v>
      </c>
      <c r="R24">
        <f t="shared" si="4"/>
        <v>80.969222146268677</v>
      </c>
      <c r="S24">
        <f t="shared" si="5"/>
        <v>3.077785373132258E-2</v>
      </c>
      <c r="T24">
        <f t="shared" si="6"/>
        <v>-1.0296208549665951</v>
      </c>
    </row>
    <row r="25" spans="1:20" x14ac:dyDescent="0.25">
      <c r="A25" t="s">
        <v>4</v>
      </c>
      <c r="B25">
        <v>75</v>
      </c>
      <c r="C25">
        <v>80</v>
      </c>
      <c r="E25">
        <v>75</v>
      </c>
      <c r="F25">
        <v>0</v>
      </c>
      <c r="G25">
        <v>1</v>
      </c>
      <c r="H25">
        <f t="shared" si="0"/>
        <v>0</v>
      </c>
      <c r="I25">
        <f t="shared" si="1"/>
        <v>75</v>
      </c>
      <c r="J25">
        <v>80</v>
      </c>
      <c r="K25">
        <f t="shared" si="2"/>
        <v>78.989323725652881</v>
      </c>
      <c r="L25">
        <f t="shared" si="3"/>
        <v>1.0106762743471194</v>
      </c>
      <c r="M25">
        <f>LN(_xlfn.NORM.DIST(L25,0,P$8,FALSE))</f>
        <v>-1.4372733031580085</v>
      </c>
      <c r="R25">
        <f t="shared" si="4"/>
        <v>79.046059398375263</v>
      </c>
      <c r="S25">
        <f t="shared" si="5"/>
        <v>0.95394060162473693</v>
      </c>
      <c r="T25">
        <f t="shared" si="6"/>
        <v>-1.3941672969962535</v>
      </c>
    </row>
    <row r="26" spans="1:20" x14ac:dyDescent="0.25">
      <c r="A26" t="s">
        <v>4</v>
      </c>
      <c r="B26">
        <v>71</v>
      </c>
      <c r="C26">
        <v>75</v>
      </c>
      <c r="E26">
        <v>71</v>
      </c>
      <c r="F26">
        <v>0</v>
      </c>
      <c r="G26">
        <v>1</v>
      </c>
      <c r="H26">
        <f t="shared" si="0"/>
        <v>0</v>
      </c>
      <c r="I26">
        <f t="shared" si="1"/>
        <v>71</v>
      </c>
      <c r="J26">
        <v>75</v>
      </c>
      <c r="K26">
        <f t="shared" si="2"/>
        <v>75.18107588846425</v>
      </c>
      <c r="L26">
        <f t="shared" si="3"/>
        <v>-0.1810758884642496</v>
      </c>
      <c r="M26">
        <f>LN(_xlfn.NORM.DIST(L26,0,P$8,FALSE))</f>
        <v>-1.0334354081929946</v>
      </c>
      <c r="R26">
        <f t="shared" si="4"/>
        <v>75.199733902588434</v>
      </c>
      <c r="S26">
        <f t="shared" si="5"/>
        <v>-0.19973390258843438</v>
      </c>
      <c r="T26">
        <f t="shared" si="6"/>
        <v>-1.0452389959800674</v>
      </c>
    </row>
    <row r="27" spans="1:20" x14ac:dyDescent="0.25">
      <c r="A27" t="s">
        <v>4</v>
      </c>
      <c r="B27">
        <v>87</v>
      </c>
      <c r="C27">
        <v>89</v>
      </c>
      <c r="E27">
        <v>87</v>
      </c>
      <c r="F27">
        <v>0</v>
      </c>
      <c r="G27">
        <v>1</v>
      </c>
      <c r="H27">
        <f t="shared" si="0"/>
        <v>0</v>
      </c>
      <c r="I27">
        <f t="shared" si="1"/>
        <v>87</v>
      </c>
      <c r="J27">
        <v>89</v>
      </c>
      <c r="K27">
        <f t="shared" si="2"/>
        <v>90.414067237218788</v>
      </c>
      <c r="L27">
        <f t="shared" si="3"/>
        <v>-1.4140672372187879</v>
      </c>
      <c r="M27">
        <f>LN(_xlfn.NORM.DIST(L27,0,P$8,FALSE))</f>
        <v>-1.836798473810983</v>
      </c>
      <c r="R27">
        <f t="shared" si="4"/>
        <v>90.585035885735749</v>
      </c>
      <c r="S27">
        <f t="shared" si="5"/>
        <v>-1.5850358857357492</v>
      </c>
      <c r="T27">
        <f t="shared" si="6"/>
        <v>-2.0367309106147453</v>
      </c>
    </row>
    <row r="28" spans="1:20" x14ac:dyDescent="0.25">
      <c r="A28" t="s">
        <v>4</v>
      </c>
      <c r="B28">
        <v>65</v>
      </c>
      <c r="C28">
        <v>70</v>
      </c>
      <c r="E28">
        <v>65</v>
      </c>
      <c r="F28">
        <v>0</v>
      </c>
      <c r="G28">
        <v>1</v>
      </c>
      <c r="H28">
        <f t="shared" si="0"/>
        <v>0</v>
      </c>
      <c r="I28">
        <f t="shared" si="1"/>
        <v>65</v>
      </c>
      <c r="J28">
        <v>70</v>
      </c>
      <c r="K28">
        <f t="shared" si="2"/>
        <v>69.468704132681296</v>
      </c>
      <c r="L28">
        <f t="shared" si="3"/>
        <v>0.53129586731870404</v>
      </c>
      <c r="M28">
        <f>LN(_xlfn.NORM.DIST(L28,0,P$8,FALSE))</f>
        <v>-1.1353414152004537</v>
      </c>
      <c r="R28">
        <f t="shared" si="4"/>
        <v>69.430245658908191</v>
      </c>
      <c r="S28">
        <f t="shared" si="5"/>
        <v>0.56975434109180867</v>
      </c>
      <c r="T28">
        <f t="shared" si="6"/>
        <v>-1.1594190430584574</v>
      </c>
    </row>
    <row r="29" spans="1:20" x14ac:dyDescent="0.25">
      <c r="A29" t="s">
        <v>4</v>
      </c>
      <c r="B29">
        <v>52</v>
      </c>
      <c r="C29">
        <v>57</v>
      </c>
      <c r="E29">
        <v>52</v>
      </c>
      <c r="F29">
        <v>0</v>
      </c>
      <c r="G29">
        <v>1</v>
      </c>
      <c r="H29">
        <f t="shared" si="0"/>
        <v>0</v>
      </c>
      <c r="I29">
        <f t="shared" si="1"/>
        <v>52</v>
      </c>
      <c r="J29">
        <v>57</v>
      </c>
      <c r="K29">
        <f t="shared" si="2"/>
        <v>57.091898661818234</v>
      </c>
      <c r="L29">
        <f t="shared" si="3"/>
        <v>-9.1898661818234473E-2</v>
      </c>
      <c r="M29">
        <f>LN(_xlfn.NORM.DIST(L29,0,P$8,FALSE))</f>
        <v>-1.0234921596232953</v>
      </c>
      <c r="R29">
        <f t="shared" si="4"/>
        <v>56.929687797600998</v>
      </c>
      <c r="S29">
        <f t="shared" si="5"/>
        <v>7.0312202399001933E-2</v>
      </c>
      <c r="T29">
        <f t="shared" si="6"/>
        <v>-1.0312235302566892</v>
      </c>
    </row>
    <row r="30" spans="1:20" x14ac:dyDescent="0.25">
      <c r="A30" t="s">
        <v>4</v>
      </c>
      <c r="B30">
        <v>82</v>
      </c>
      <c r="C30">
        <v>87</v>
      </c>
      <c r="E30">
        <v>82</v>
      </c>
      <c r="F30">
        <v>0</v>
      </c>
      <c r="G30">
        <v>1</v>
      </c>
      <c r="H30">
        <f t="shared" si="0"/>
        <v>0</v>
      </c>
      <c r="I30">
        <f t="shared" si="1"/>
        <v>82</v>
      </c>
      <c r="J30">
        <v>87</v>
      </c>
      <c r="K30">
        <f t="shared" si="2"/>
        <v>85.653757440733003</v>
      </c>
      <c r="L30">
        <f t="shared" si="3"/>
        <v>1.3462425592669973</v>
      </c>
      <c r="M30">
        <f>LN(_xlfn.NORM.DIST(L30,0,P$8,FALSE))</f>
        <v>-1.7603273024986901</v>
      </c>
      <c r="R30">
        <f t="shared" si="4"/>
        <v>85.777129016002206</v>
      </c>
      <c r="S30">
        <f t="shared" si="5"/>
        <v>1.2228709839977938</v>
      </c>
      <c r="T30">
        <f t="shared" si="6"/>
        <v>-1.6289268234509335</v>
      </c>
    </row>
    <row r="31" spans="1:20" x14ac:dyDescent="0.25">
      <c r="A31" t="s">
        <v>4</v>
      </c>
      <c r="B31">
        <v>48</v>
      </c>
      <c r="C31">
        <v>52</v>
      </c>
      <c r="E31">
        <v>48</v>
      </c>
      <c r="F31">
        <v>0</v>
      </c>
      <c r="G31">
        <v>1</v>
      </c>
      <c r="H31">
        <f t="shared" si="0"/>
        <v>0</v>
      </c>
      <c r="I31">
        <f t="shared" si="1"/>
        <v>48</v>
      </c>
      <c r="J31">
        <v>52</v>
      </c>
      <c r="K31">
        <f t="shared" si="2"/>
        <v>53.283650824629611</v>
      </c>
      <c r="L31">
        <f t="shared" si="3"/>
        <v>-1.2836508246296106</v>
      </c>
      <c r="M31">
        <f>LN(_xlfn.NORM.DIST(L31,0,P$8,FALSE))</f>
        <v>-1.693090460781435</v>
      </c>
      <c r="R31">
        <f t="shared" si="4"/>
        <v>53.083362301814169</v>
      </c>
      <c r="S31">
        <f t="shared" si="5"/>
        <v>-1.0833623018141694</v>
      </c>
      <c r="T31">
        <f t="shared" si="6"/>
        <v>-1.4999038674704515</v>
      </c>
    </row>
    <row r="32" spans="1:20" x14ac:dyDescent="0.25">
      <c r="A32" t="s">
        <v>4</v>
      </c>
      <c r="B32">
        <v>67</v>
      </c>
      <c r="C32">
        <v>73</v>
      </c>
      <c r="E32">
        <v>67</v>
      </c>
      <c r="F32">
        <v>0</v>
      </c>
      <c r="G32">
        <v>1</v>
      </c>
      <c r="H32">
        <f t="shared" si="0"/>
        <v>0</v>
      </c>
      <c r="I32">
        <f t="shared" si="1"/>
        <v>67</v>
      </c>
      <c r="J32">
        <v>73</v>
      </c>
      <c r="K32">
        <f t="shared" si="2"/>
        <v>71.372828051275619</v>
      </c>
      <c r="L32">
        <f t="shared" si="3"/>
        <v>1.6271719487243814</v>
      </c>
      <c r="M32">
        <f>LN(_xlfn.NORM.DIST(L32,0,P$8,FALSE))</f>
        <v>-2.101523990447979</v>
      </c>
      <c r="R32">
        <f t="shared" si="4"/>
        <v>71.353408406801606</v>
      </c>
      <c r="S32">
        <f t="shared" si="5"/>
        <v>1.6465915931983943</v>
      </c>
      <c r="T32">
        <f t="shared" si="6"/>
        <v>-2.1165032144299838</v>
      </c>
    </row>
    <row r="33" spans="1:20" x14ac:dyDescent="0.25">
      <c r="L33" t="s">
        <v>52</v>
      </c>
      <c r="M33" s="3">
        <f>SUM(M2:M32)</f>
        <v>-46.621319304555826</v>
      </c>
      <c r="S33" t="s">
        <v>52</v>
      </c>
      <c r="T33" s="3">
        <f>SUM(T2:T32)</f>
        <v>-46.906470444320831</v>
      </c>
    </row>
    <row r="34" spans="1:20" x14ac:dyDescent="0.25">
      <c r="A34" t="s">
        <v>65</v>
      </c>
    </row>
    <row r="35" spans="1:20" x14ac:dyDescent="0.25">
      <c r="A35" t="s">
        <v>66</v>
      </c>
    </row>
    <row r="36" spans="1:20" x14ac:dyDescent="0.25">
      <c r="A36" t="s">
        <v>67</v>
      </c>
    </row>
    <row r="37" spans="1:20" x14ac:dyDescent="0.25">
      <c r="A37" t="s">
        <v>68</v>
      </c>
    </row>
    <row r="38" spans="1:20" x14ac:dyDescent="0.25">
      <c r="A38" t="s">
        <v>69</v>
      </c>
    </row>
    <row r="39" spans="1:20" x14ac:dyDescent="0.25">
      <c r="A3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4" workbookViewId="0">
      <selection activeCell="A39" sqref="A39"/>
    </sheetView>
  </sheetViews>
  <sheetFormatPr defaultRowHeight="15" x14ac:dyDescent="0.25"/>
  <cols>
    <col min="2" max="2" width="8.85546875" bestFit="1" customWidth="1"/>
    <col min="4" max="4" width="10.42578125" bestFit="1" customWidth="1"/>
    <col min="6" max="6" width="8.85546875" bestFit="1" customWidth="1"/>
    <col min="7" max="7" width="8.140625" bestFit="1" customWidth="1"/>
    <col min="8" max="8" width="8.42578125" bestFit="1" customWidth="1"/>
    <col min="9" max="9" width="7.7109375" bestFit="1" customWidth="1"/>
    <col min="10" max="10" width="11.28515625" bestFit="1" customWidth="1"/>
    <col min="11" max="11" width="11.5703125" bestFit="1" customWidth="1"/>
    <col min="12" max="12" width="14.7109375" customWidth="1"/>
    <col min="13" max="13" width="13.7109375" bestFit="1" customWidth="1"/>
    <col min="14" max="14" width="14" bestFit="1" customWidth="1"/>
    <col min="15" max="15" width="16.85546875" bestFit="1" customWidth="1"/>
    <col min="16" max="16" width="17.28515625" bestFit="1" customWidth="1"/>
    <col min="17" max="17" width="10.42578125" bestFit="1" customWidth="1"/>
  </cols>
  <sheetData>
    <row r="1" spans="1:17" x14ac:dyDescent="0.25">
      <c r="A1" t="s">
        <v>11</v>
      </c>
      <c r="B1" s="1" t="s">
        <v>6</v>
      </c>
      <c r="C1" t="s">
        <v>24</v>
      </c>
      <c r="D1" s="1" t="s">
        <v>10</v>
      </c>
      <c r="F1" s="1" t="s">
        <v>6</v>
      </c>
      <c r="G1" s="1" t="s">
        <v>23</v>
      </c>
      <c r="H1" s="1" t="s">
        <v>22</v>
      </c>
      <c r="I1" s="1" t="s">
        <v>21</v>
      </c>
      <c r="J1" s="1" t="s">
        <v>20</v>
      </c>
      <c r="K1" s="1" t="s">
        <v>19</v>
      </c>
      <c r="L1" s="1" t="s">
        <v>18</v>
      </c>
      <c r="M1" s="1" t="s">
        <v>17</v>
      </c>
      <c r="N1" s="1" t="s">
        <v>16</v>
      </c>
      <c r="O1" s="1" t="s">
        <v>15</v>
      </c>
      <c r="P1" s="1" t="s">
        <v>14</v>
      </c>
      <c r="Q1" s="1" t="s">
        <v>10</v>
      </c>
    </row>
    <row r="2" spans="1:17" x14ac:dyDescent="0.25">
      <c r="A2" t="s">
        <v>5</v>
      </c>
      <c r="B2">
        <v>92</v>
      </c>
      <c r="C2" t="s">
        <v>13</v>
      </c>
      <c r="D2">
        <v>88</v>
      </c>
      <c r="F2">
        <v>92</v>
      </c>
      <c r="G2">
        <f>IF(A2="Peter",1,0)</f>
        <v>0</v>
      </c>
      <c r="H2">
        <f>IF(A2="Robin",1,0)</f>
        <v>1</v>
      </c>
      <c r="I2">
        <f>IF(C2="Male",1,0)</f>
        <v>1</v>
      </c>
      <c r="J2">
        <f t="shared" ref="J2:J32" si="0">F2*G2</f>
        <v>0</v>
      </c>
      <c r="K2">
        <f t="shared" ref="K2:K32" si="1">F2*H2</f>
        <v>92</v>
      </c>
      <c r="L2">
        <f t="shared" ref="L2:L32" si="2">I2*F2</f>
        <v>92</v>
      </c>
      <c r="M2">
        <f t="shared" ref="M2:M32" si="3">I2*G2</f>
        <v>0</v>
      </c>
      <c r="N2">
        <f t="shared" ref="N2:N32" si="4">I2*H2</f>
        <v>1</v>
      </c>
      <c r="O2">
        <f t="shared" ref="O2:O32" si="5">F2*G2*I2</f>
        <v>0</v>
      </c>
      <c r="P2">
        <f t="shared" ref="P2:P32" si="6">F2*H2*I2</f>
        <v>92</v>
      </c>
      <c r="Q2">
        <v>88</v>
      </c>
    </row>
    <row r="3" spans="1:17" x14ac:dyDescent="0.25">
      <c r="A3" t="s">
        <v>5</v>
      </c>
      <c r="B3">
        <v>63</v>
      </c>
      <c r="C3" t="s">
        <v>13</v>
      </c>
      <c r="D3">
        <v>60</v>
      </c>
      <c r="F3">
        <v>63</v>
      </c>
      <c r="G3">
        <f>IF(A3="Peter",1,0)</f>
        <v>0</v>
      </c>
      <c r="H3">
        <f>IF(A3="Robin",1,0)</f>
        <v>1</v>
      </c>
      <c r="I3">
        <f>IF(C3="Male",1,0)</f>
        <v>1</v>
      </c>
      <c r="J3">
        <f t="shared" si="0"/>
        <v>0</v>
      </c>
      <c r="K3">
        <f t="shared" si="1"/>
        <v>63</v>
      </c>
      <c r="L3">
        <f t="shared" si="2"/>
        <v>63</v>
      </c>
      <c r="M3">
        <f t="shared" si="3"/>
        <v>0</v>
      </c>
      <c r="N3">
        <f t="shared" si="4"/>
        <v>1</v>
      </c>
      <c r="O3">
        <f t="shared" si="5"/>
        <v>0</v>
      </c>
      <c r="P3">
        <f t="shared" si="6"/>
        <v>63</v>
      </c>
      <c r="Q3">
        <v>60</v>
      </c>
    </row>
    <row r="4" spans="1:17" x14ac:dyDescent="0.25">
      <c r="A4" t="s">
        <v>5</v>
      </c>
      <c r="B4">
        <v>92</v>
      </c>
      <c r="C4" t="s">
        <v>13</v>
      </c>
      <c r="D4">
        <v>87</v>
      </c>
      <c r="F4">
        <v>92</v>
      </c>
      <c r="G4">
        <f>IF(A4="Peter",1,0)</f>
        <v>0</v>
      </c>
      <c r="H4">
        <f>IF(A4="Robin",1,0)</f>
        <v>1</v>
      </c>
      <c r="I4">
        <f>IF(C4="Male",1,0)</f>
        <v>1</v>
      </c>
      <c r="J4">
        <f t="shared" si="0"/>
        <v>0</v>
      </c>
      <c r="K4">
        <f t="shared" si="1"/>
        <v>92</v>
      </c>
      <c r="L4">
        <f t="shared" si="2"/>
        <v>92</v>
      </c>
      <c r="M4">
        <f t="shared" si="3"/>
        <v>0</v>
      </c>
      <c r="N4">
        <f t="shared" si="4"/>
        <v>1</v>
      </c>
      <c r="O4">
        <f t="shared" si="5"/>
        <v>0</v>
      </c>
      <c r="P4">
        <f t="shared" si="6"/>
        <v>92</v>
      </c>
      <c r="Q4">
        <v>87</v>
      </c>
    </row>
    <row r="5" spans="1:17" x14ac:dyDescent="0.25">
      <c r="A5" t="s">
        <v>5</v>
      </c>
      <c r="B5">
        <v>86</v>
      </c>
      <c r="C5" t="s">
        <v>13</v>
      </c>
      <c r="D5">
        <v>80</v>
      </c>
      <c r="F5">
        <v>86</v>
      </c>
      <c r="G5">
        <f>IF(A5="Peter",1,0)</f>
        <v>0</v>
      </c>
      <c r="H5">
        <f>IF(A5="Robin",1,0)</f>
        <v>1</v>
      </c>
      <c r="I5">
        <f>IF(C5="Male",1,0)</f>
        <v>1</v>
      </c>
      <c r="J5">
        <f t="shared" si="0"/>
        <v>0</v>
      </c>
      <c r="K5">
        <f t="shared" si="1"/>
        <v>86</v>
      </c>
      <c r="L5">
        <f t="shared" si="2"/>
        <v>86</v>
      </c>
      <c r="M5">
        <f t="shared" si="3"/>
        <v>0</v>
      </c>
      <c r="N5">
        <f t="shared" si="4"/>
        <v>1</v>
      </c>
      <c r="O5">
        <f t="shared" si="5"/>
        <v>0</v>
      </c>
      <c r="P5">
        <f t="shared" si="6"/>
        <v>86</v>
      </c>
      <c r="Q5">
        <v>80</v>
      </c>
    </row>
    <row r="6" spans="1:17" x14ac:dyDescent="0.25">
      <c r="A6" t="s">
        <v>5</v>
      </c>
      <c r="B6">
        <v>78</v>
      </c>
      <c r="C6" t="s">
        <v>13</v>
      </c>
      <c r="D6">
        <v>77</v>
      </c>
      <c r="F6">
        <v>78</v>
      </c>
      <c r="G6">
        <f>IF(A6="Peter",1,0)</f>
        <v>0</v>
      </c>
      <c r="H6">
        <f>IF(A6="Robin",1,0)</f>
        <v>1</v>
      </c>
      <c r="I6">
        <f>IF(C6="Male",1,0)</f>
        <v>1</v>
      </c>
      <c r="J6">
        <f t="shared" si="0"/>
        <v>0</v>
      </c>
      <c r="K6">
        <f t="shared" si="1"/>
        <v>78</v>
      </c>
      <c r="L6">
        <f t="shared" si="2"/>
        <v>78</v>
      </c>
      <c r="M6">
        <f t="shared" si="3"/>
        <v>0</v>
      </c>
      <c r="N6">
        <f t="shared" si="4"/>
        <v>1</v>
      </c>
      <c r="O6">
        <f t="shared" si="5"/>
        <v>0</v>
      </c>
      <c r="P6">
        <f t="shared" si="6"/>
        <v>78</v>
      </c>
      <c r="Q6">
        <v>77</v>
      </c>
    </row>
    <row r="7" spans="1:17" x14ac:dyDescent="0.25">
      <c r="A7" t="s">
        <v>5</v>
      </c>
      <c r="B7">
        <v>86</v>
      </c>
      <c r="C7" t="s">
        <v>12</v>
      </c>
      <c r="D7">
        <v>84</v>
      </c>
      <c r="F7">
        <v>86</v>
      </c>
      <c r="G7">
        <f>IF(A7="Peter",1,0)</f>
        <v>0</v>
      </c>
      <c r="H7">
        <f>IF(A7="Robin",1,0)</f>
        <v>1</v>
      </c>
      <c r="I7">
        <f>IF(C7="Male",1,0)</f>
        <v>0</v>
      </c>
      <c r="J7">
        <f t="shared" si="0"/>
        <v>0</v>
      </c>
      <c r="K7">
        <f t="shared" si="1"/>
        <v>86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  <c r="P7">
        <f t="shared" si="6"/>
        <v>0</v>
      </c>
      <c r="Q7">
        <v>84</v>
      </c>
    </row>
    <row r="8" spans="1:17" x14ac:dyDescent="0.25">
      <c r="A8" t="s">
        <v>5</v>
      </c>
      <c r="B8">
        <v>78</v>
      </c>
      <c r="C8" t="s">
        <v>12</v>
      </c>
      <c r="D8">
        <v>76</v>
      </c>
      <c r="F8">
        <v>78</v>
      </c>
      <c r="G8">
        <f>IF(A8="Peter",1,0)</f>
        <v>0</v>
      </c>
      <c r="H8">
        <f>IF(A8="Robin",1,0)</f>
        <v>1</v>
      </c>
      <c r="I8">
        <f>IF(C8="Male",1,0)</f>
        <v>0</v>
      </c>
      <c r="J8">
        <f t="shared" si="0"/>
        <v>0</v>
      </c>
      <c r="K8">
        <f t="shared" si="1"/>
        <v>78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>
        <f t="shared" si="6"/>
        <v>0</v>
      </c>
      <c r="Q8">
        <v>76</v>
      </c>
    </row>
    <row r="9" spans="1:17" x14ac:dyDescent="0.25">
      <c r="A9" t="s">
        <v>5</v>
      </c>
      <c r="B9">
        <v>80</v>
      </c>
      <c r="C9" t="s">
        <v>12</v>
      </c>
      <c r="D9">
        <v>78</v>
      </c>
      <c r="F9">
        <v>80</v>
      </c>
      <c r="G9">
        <f>IF(A9="Peter",1,0)</f>
        <v>0</v>
      </c>
      <c r="H9">
        <f>IF(A9="Robin",1,0)</f>
        <v>1</v>
      </c>
      <c r="I9">
        <f>IF(C9="Male",1,0)</f>
        <v>0</v>
      </c>
      <c r="J9">
        <f t="shared" si="0"/>
        <v>0</v>
      </c>
      <c r="K9">
        <f t="shared" si="1"/>
        <v>80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>
        <f t="shared" si="6"/>
        <v>0</v>
      </c>
      <c r="Q9">
        <v>78</v>
      </c>
    </row>
    <row r="10" spans="1:17" x14ac:dyDescent="0.25">
      <c r="A10" t="s">
        <v>5</v>
      </c>
      <c r="B10">
        <v>92</v>
      </c>
      <c r="C10" t="s">
        <v>12</v>
      </c>
      <c r="D10">
        <v>90</v>
      </c>
      <c r="F10">
        <v>92</v>
      </c>
      <c r="G10">
        <f>IF(A10="Peter",1,0)</f>
        <v>0</v>
      </c>
      <c r="H10">
        <f>IF(A10="Robin",1,0)</f>
        <v>1</v>
      </c>
      <c r="I10">
        <f>IF(C10="Male",1,0)</f>
        <v>0</v>
      </c>
      <c r="J10">
        <f t="shared" si="0"/>
        <v>0</v>
      </c>
      <c r="K10">
        <f t="shared" si="1"/>
        <v>92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>
        <f t="shared" si="6"/>
        <v>0</v>
      </c>
      <c r="Q10">
        <v>90</v>
      </c>
    </row>
    <row r="11" spans="1:17" x14ac:dyDescent="0.25">
      <c r="A11" t="s">
        <v>5</v>
      </c>
      <c r="B11">
        <v>89</v>
      </c>
      <c r="C11" t="s">
        <v>12</v>
      </c>
      <c r="D11">
        <v>87</v>
      </c>
      <c r="F11">
        <v>89</v>
      </c>
      <c r="G11">
        <f>IF(A11="Peter",1,0)</f>
        <v>0</v>
      </c>
      <c r="H11">
        <f>IF(A11="Robin",1,0)</f>
        <v>1</v>
      </c>
      <c r="I11">
        <f>IF(C11="Male",1,0)</f>
        <v>0</v>
      </c>
      <c r="J11">
        <f t="shared" si="0"/>
        <v>0</v>
      </c>
      <c r="K11">
        <f t="shared" si="1"/>
        <v>89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>
        <f t="shared" si="6"/>
        <v>0</v>
      </c>
      <c r="Q11">
        <v>87</v>
      </c>
    </row>
    <row r="12" spans="1:17" x14ac:dyDescent="0.25">
      <c r="A12" t="s">
        <v>9</v>
      </c>
      <c r="B12">
        <v>81</v>
      </c>
      <c r="C12" t="s">
        <v>13</v>
      </c>
      <c r="D12">
        <v>84</v>
      </c>
      <c r="F12">
        <v>81</v>
      </c>
      <c r="G12">
        <f>IF(A12="Peter",1,0)</f>
        <v>0</v>
      </c>
      <c r="H12">
        <f>IF(A12="Robin",1,0)</f>
        <v>0</v>
      </c>
      <c r="I12">
        <f>IF(C12="Male",1,0)</f>
        <v>1</v>
      </c>
      <c r="J12">
        <f t="shared" si="0"/>
        <v>0</v>
      </c>
      <c r="K12">
        <f t="shared" si="1"/>
        <v>0</v>
      </c>
      <c r="L12">
        <f t="shared" si="2"/>
        <v>81</v>
      </c>
      <c r="M12">
        <f t="shared" si="3"/>
        <v>0</v>
      </c>
      <c r="N12">
        <f t="shared" si="4"/>
        <v>0</v>
      </c>
      <c r="O12">
        <f t="shared" si="5"/>
        <v>0</v>
      </c>
      <c r="P12">
        <f t="shared" si="6"/>
        <v>0</v>
      </c>
      <c r="Q12">
        <v>84</v>
      </c>
    </row>
    <row r="13" spans="1:17" x14ac:dyDescent="0.25">
      <c r="A13" t="s">
        <v>9</v>
      </c>
      <c r="B13">
        <v>73</v>
      </c>
      <c r="C13" t="s">
        <v>13</v>
      </c>
      <c r="D13">
        <v>76</v>
      </c>
      <c r="F13">
        <v>73</v>
      </c>
      <c r="G13">
        <f>IF(A13="Peter",1,0)</f>
        <v>0</v>
      </c>
      <c r="H13">
        <f>IF(A13="Robin",1,0)</f>
        <v>0</v>
      </c>
      <c r="I13">
        <f>IF(C13="Male",1,0)</f>
        <v>1</v>
      </c>
      <c r="J13">
        <f t="shared" si="0"/>
        <v>0</v>
      </c>
      <c r="K13">
        <f t="shared" si="1"/>
        <v>0</v>
      </c>
      <c r="L13">
        <f t="shared" si="2"/>
        <v>73</v>
      </c>
      <c r="M13">
        <f t="shared" si="3"/>
        <v>0</v>
      </c>
      <c r="N13">
        <f t="shared" si="4"/>
        <v>0</v>
      </c>
      <c r="O13">
        <f t="shared" si="5"/>
        <v>0</v>
      </c>
      <c r="P13">
        <f t="shared" si="6"/>
        <v>0</v>
      </c>
      <c r="Q13">
        <v>76</v>
      </c>
    </row>
    <row r="14" spans="1:17" x14ac:dyDescent="0.25">
      <c r="A14" t="s">
        <v>9</v>
      </c>
      <c r="B14">
        <v>75</v>
      </c>
      <c r="C14" t="s">
        <v>13</v>
      </c>
      <c r="D14">
        <v>78</v>
      </c>
      <c r="F14">
        <v>75</v>
      </c>
      <c r="G14">
        <f>IF(A14="Peter",1,0)</f>
        <v>0</v>
      </c>
      <c r="H14">
        <f>IF(A14="Robin",1,0)</f>
        <v>0</v>
      </c>
      <c r="I14">
        <f>IF(C14="Male",1,0)</f>
        <v>1</v>
      </c>
      <c r="J14">
        <f t="shared" si="0"/>
        <v>0</v>
      </c>
      <c r="K14">
        <f t="shared" si="1"/>
        <v>0</v>
      </c>
      <c r="L14">
        <f t="shared" si="2"/>
        <v>75</v>
      </c>
      <c r="M14">
        <f t="shared" si="3"/>
        <v>0</v>
      </c>
      <c r="N14">
        <f t="shared" si="4"/>
        <v>0</v>
      </c>
      <c r="O14">
        <f t="shared" si="5"/>
        <v>0</v>
      </c>
      <c r="P14">
        <f t="shared" si="6"/>
        <v>0</v>
      </c>
      <c r="Q14">
        <v>78</v>
      </c>
    </row>
    <row r="15" spans="1:17" x14ac:dyDescent="0.25">
      <c r="A15" t="s">
        <v>9</v>
      </c>
      <c r="B15">
        <v>89</v>
      </c>
      <c r="C15" t="s">
        <v>13</v>
      </c>
      <c r="D15">
        <v>92</v>
      </c>
      <c r="F15">
        <v>89</v>
      </c>
      <c r="G15">
        <f>IF(A15="Peter",1,0)</f>
        <v>0</v>
      </c>
      <c r="H15">
        <f>IF(A15="Robin",1,0)</f>
        <v>0</v>
      </c>
      <c r="I15">
        <f>IF(C15="Male",1,0)</f>
        <v>1</v>
      </c>
      <c r="J15">
        <f t="shared" si="0"/>
        <v>0</v>
      </c>
      <c r="K15">
        <f t="shared" si="1"/>
        <v>0</v>
      </c>
      <c r="L15">
        <f t="shared" si="2"/>
        <v>89</v>
      </c>
      <c r="M15">
        <f t="shared" si="3"/>
        <v>0</v>
      </c>
      <c r="N15">
        <f t="shared" si="4"/>
        <v>0</v>
      </c>
      <c r="O15">
        <f t="shared" si="5"/>
        <v>0</v>
      </c>
      <c r="P15">
        <f t="shared" si="6"/>
        <v>0</v>
      </c>
      <c r="Q15">
        <v>92</v>
      </c>
    </row>
    <row r="16" spans="1:17" x14ac:dyDescent="0.25">
      <c r="A16" t="s">
        <v>9</v>
      </c>
      <c r="B16">
        <v>87</v>
      </c>
      <c r="C16" t="s">
        <v>13</v>
      </c>
      <c r="D16">
        <v>89</v>
      </c>
      <c r="F16">
        <v>87</v>
      </c>
      <c r="G16">
        <f>IF(A16="Peter",1,0)</f>
        <v>0</v>
      </c>
      <c r="H16">
        <f>IF(A16="Robin",1,0)</f>
        <v>0</v>
      </c>
      <c r="I16">
        <f>IF(C16="Male",1,0)</f>
        <v>1</v>
      </c>
      <c r="J16">
        <f t="shared" si="0"/>
        <v>0</v>
      </c>
      <c r="K16">
        <f t="shared" si="1"/>
        <v>0</v>
      </c>
      <c r="L16">
        <f t="shared" si="2"/>
        <v>87</v>
      </c>
      <c r="M16">
        <f t="shared" si="3"/>
        <v>0</v>
      </c>
      <c r="N16">
        <f t="shared" si="4"/>
        <v>0</v>
      </c>
      <c r="O16">
        <f t="shared" si="5"/>
        <v>0</v>
      </c>
      <c r="P16">
        <f t="shared" si="6"/>
        <v>0</v>
      </c>
      <c r="Q16">
        <v>89</v>
      </c>
    </row>
    <row r="17" spans="1:17" x14ac:dyDescent="0.25">
      <c r="A17" t="s">
        <v>9</v>
      </c>
      <c r="B17">
        <v>58</v>
      </c>
      <c r="C17" t="s">
        <v>12</v>
      </c>
      <c r="D17">
        <v>61</v>
      </c>
      <c r="F17">
        <v>58</v>
      </c>
      <c r="G17">
        <f>IF(A17="Peter",1,0)</f>
        <v>0</v>
      </c>
      <c r="H17">
        <f>IF(A17="Robin",1,0)</f>
        <v>0</v>
      </c>
      <c r="I17">
        <f>IF(C17="Male",1,0)</f>
        <v>0</v>
      </c>
      <c r="J17">
        <f t="shared" si="0"/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 t="shared" si="4"/>
        <v>0</v>
      </c>
      <c r="O17">
        <f t="shared" si="5"/>
        <v>0</v>
      </c>
      <c r="P17">
        <f t="shared" si="6"/>
        <v>0</v>
      </c>
      <c r="Q17">
        <v>61</v>
      </c>
    </row>
    <row r="18" spans="1:17" x14ac:dyDescent="0.25">
      <c r="A18" t="s">
        <v>9</v>
      </c>
      <c r="B18">
        <v>89</v>
      </c>
      <c r="C18" t="s">
        <v>12</v>
      </c>
      <c r="D18">
        <v>90</v>
      </c>
      <c r="F18">
        <v>89</v>
      </c>
      <c r="G18">
        <f>IF(A18="Peter",1,0)</f>
        <v>0</v>
      </c>
      <c r="H18">
        <f>IF(A18="Robin",1,0)</f>
        <v>0</v>
      </c>
      <c r="I18">
        <f>IF(C18="Male",1,0)</f>
        <v>0</v>
      </c>
      <c r="J18">
        <f t="shared" si="0"/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 t="shared" si="4"/>
        <v>0</v>
      </c>
      <c r="O18">
        <f t="shared" si="5"/>
        <v>0</v>
      </c>
      <c r="P18">
        <f t="shared" si="6"/>
        <v>0</v>
      </c>
      <c r="Q18">
        <v>90</v>
      </c>
    </row>
    <row r="19" spans="1:17" x14ac:dyDescent="0.25">
      <c r="A19" t="s">
        <v>9</v>
      </c>
      <c r="B19">
        <v>53</v>
      </c>
      <c r="C19" t="s">
        <v>12</v>
      </c>
      <c r="D19">
        <v>56</v>
      </c>
      <c r="F19">
        <v>53</v>
      </c>
      <c r="G19">
        <f>IF(A19="Peter",1,0)</f>
        <v>0</v>
      </c>
      <c r="H19">
        <f>IF(A19="Robin",1,0)</f>
        <v>0</v>
      </c>
      <c r="I19">
        <f>IF(C19="Male",1,0)</f>
        <v>0</v>
      </c>
      <c r="J19">
        <f t="shared" si="0"/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 t="shared" si="4"/>
        <v>0</v>
      </c>
      <c r="O19">
        <f t="shared" si="5"/>
        <v>0</v>
      </c>
      <c r="P19">
        <f t="shared" si="6"/>
        <v>0</v>
      </c>
      <c r="Q19">
        <v>56</v>
      </c>
    </row>
    <row r="20" spans="1:17" x14ac:dyDescent="0.25">
      <c r="A20" t="s">
        <v>9</v>
      </c>
      <c r="B20">
        <v>75</v>
      </c>
      <c r="C20" t="s">
        <v>12</v>
      </c>
      <c r="D20">
        <v>77</v>
      </c>
      <c r="F20">
        <v>75</v>
      </c>
      <c r="G20">
        <f>IF(A20="Peter",1,0)</f>
        <v>0</v>
      </c>
      <c r="H20">
        <f>IF(A20="Robin",1,0)</f>
        <v>0</v>
      </c>
      <c r="I20">
        <f>IF(C20="Male",1,0)</f>
        <v>0</v>
      </c>
      <c r="J20">
        <f t="shared" si="0"/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 t="shared" si="4"/>
        <v>0</v>
      </c>
      <c r="O20">
        <f t="shared" si="5"/>
        <v>0</v>
      </c>
      <c r="P20">
        <f t="shared" si="6"/>
        <v>0</v>
      </c>
      <c r="Q20">
        <v>77</v>
      </c>
    </row>
    <row r="21" spans="1:17" x14ac:dyDescent="0.25">
      <c r="A21" t="s">
        <v>9</v>
      </c>
      <c r="B21">
        <v>89</v>
      </c>
      <c r="C21" t="s">
        <v>12</v>
      </c>
      <c r="D21">
        <v>92</v>
      </c>
      <c r="F21">
        <v>89</v>
      </c>
      <c r="G21">
        <f>IF(A21="Peter",1,0)</f>
        <v>0</v>
      </c>
      <c r="H21">
        <f>IF(A21="Robin",1,0)</f>
        <v>0</v>
      </c>
      <c r="I21">
        <f>IF(C21="Male",1,0)</f>
        <v>0</v>
      </c>
      <c r="J21">
        <f t="shared" si="0"/>
        <v>0</v>
      </c>
      <c r="K21">
        <f t="shared" si="1"/>
        <v>0</v>
      </c>
      <c r="L21">
        <f t="shared" si="2"/>
        <v>0</v>
      </c>
      <c r="M21">
        <f t="shared" si="3"/>
        <v>0</v>
      </c>
      <c r="N21">
        <f t="shared" si="4"/>
        <v>0</v>
      </c>
      <c r="O21">
        <f t="shared" si="5"/>
        <v>0</v>
      </c>
      <c r="P21">
        <f t="shared" si="6"/>
        <v>0</v>
      </c>
      <c r="Q21">
        <v>92</v>
      </c>
    </row>
    <row r="22" spans="1:17" x14ac:dyDescent="0.25">
      <c r="A22" t="s">
        <v>4</v>
      </c>
      <c r="B22">
        <v>84</v>
      </c>
      <c r="C22" t="s">
        <v>13</v>
      </c>
      <c r="D22">
        <v>86</v>
      </c>
      <c r="F22">
        <v>84</v>
      </c>
      <c r="G22">
        <f>IF(A22="Peter",1,0)</f>
        <v>1</v>
      </c>
      <c r="H22">
        <f>IF(A22="Robin",1,0)</f>
        <v>0</v>
      </c>
      <c r="I22">
        <f>IF(C22="Male",1,0)</f>
        <v>1</v>
      </c>
      <c r="J22">
        <f t="shared" si="0"/>
        <v>84</v>
      </c>
      <c r="K22">
        <f t="shared" si="1"/>
        <v>0</v>
      </c>
      <c r="L22">
        <f t="shared" si="2"/>
        <v>84</v>
      </c>
      <c r="M22">
        <f t="shared" si="3"/>
        <v>1</v>
      </c>
      <c r="N22">
        <f t="shared" si="4"/>
        <v>0</v>
      </c>
      <c r="O22">
        <f t="shared" si="5"/>
        <v>84</v>
      </c>
      <c r="P22">
        <f t="shared" si="6"/>
        <v>0</v>
      </c>
      <c r="Q22">
        <v>86</v>
      </c>
    </row>
    <row r="23" spans="1:17" x14ac:dyDescent="0.25">
      <c r="A23" t="s">
        <v>4</v>
      </c>
      <c r="B23">
        <v>52</v>
      </c>
      <c r="C23" t="s">
        <v>13</v>
      </c>
      <c r="D23">
        <v>57</v>
      </c>
      <c r="F23">
        <v>52</v>
      </c>
      <c r="G23">
        <f>IF(A23="Peter",1,0)</f>
        <v>1</v>
      </c>
      <c r="H23">
        <f>IF(A23="Robin",1,0)</f>
        <v>0</v>
      </c>
      <c r="I23">
        <f>IF(C23="Male",1,0)</f>
        <v>1</v>
      </c>
      <c r="J23">
        <f t="shared" si="0"/>
        <v>52</v>
      </c>
      <c r="K23">
        <f t="shared" si="1"/>
        <v>0</v>
      </c>
      <c r="L23">
        <f t="shared" si="2"/>
        <v>52</v>
      </c>
      <c r="M23">
        <f t="shared" si="3"/>
        <v>1</v>
      </c>
      <c r="N23">
        <f t="shared" si="4"/>
        <v>0</v>
      </c>
      <c r="O23">
        <f t="shared" si="5"/>
        <v>52</v>
      </c>
      <c r="P23">
        <f t="shared" si="6"/>
        <v>0</v>
      </c>
      <c r="Q23">
        <v>57</v>
      </c>
    </row>
    <row r="24" spans="1:17" x14ac:dyDescent="0.25">
      <c r="A24" t="s">
        <v>4</v>
      </c>
      <c r="B24">
        <v>77</v>
      </c>
      <c r="C24" t="s">
        <v>13</v>
      </c>
      <c r="D24">
        <v>81</v>
      </c>
      <c r="F24">
        <v>77</v>
      </c>
      <c r="G24">
        <f>IF(A24="Peter",1,0)</f>
        <v>1</v>
      </c>
      <c r="H24">
        <f>IF(A24="Robin",1,0)</f>
        <v>0</v>
      </c>
      <c r="I24">
        <f>IF(C24="Male",1,0)</f>
        <v>1</v>
      </c>
      <c r="J24">
        <f t="shared" si="0"/>
        <v>77</v>
      </c>
      <c r="K24">
        <f t="shared" si="1"/>
        <v>0</v>
      </c>
      <c r="L24">
        <f t="shared" si="2"/>
        <v>77</v>
      </c>
      <c r="M24">
        <f t="shared" si="3"/>
        <v>1</v>
      </c>
      <c r="N24">
        <f t="shared" si="4"/>
        <v>0</v>
      </c>
      <c r="O24">
        <f t="shared" si="5"/>
        <v>77</v>
      </c>
      <c r="P24">
        <f t="shared" si="6"/>
        <v>0</v>
      </c>
      <c r="Q24">
        <v>81</v>
      </c>
    </row>
    <row r="25" spans="1:17" x14ac:dyDescent="0.25">
      <c r="A25" t="s">
        <v>4</v>
      </c>
      <c r="B25">
        <v>75</v>
      </c>
      <c r="C25" t="s">
        <v>13</v>
      </c>
      <c r="D25">
        <v>80</v>
      </c>
      <c r="F25">
        <v>75</v>
      </c>
      <c r="G25">
        <f>IF(A25="Peter",1,0)</f>
        <v>1</v>
      </c>
      <c r="H25">
        <f>IF(A25="Robin",1,0)</f>
        <v>0</v>
      </c>
      <c r="I25">
        <f>IF(C25="Male",1,0)</f>
        <v>1</v>
      </c>
      <c r="J25">
        <f t="shared" si="0"/>
        <v>75</v>
      </c>
      <c r="K25">
        <f t="shared" si="1"/>
        <v>0</v>
      </c>
      <c r="L25">
        <f t="shared" si="2"/>
        <v>75</v>
      </c>
      <c r="M25">
        <f t="shared" si="3"/>
        <v>1</v>
      </c>
      <c r="N25">
        <f t="shared" si="4"/>
        <v>0</v>
      </c>
      <c r="O25">
        <f t="shared" si="5"/>
        <v>75</v>
      </c>
      <c r="P25">
        <f t="shared" si="6"/>
        <v>0</v>
      </c>
      <c r="Q25">
        <v>80</v>
      </c>
    </row>
    <row r="26" spans="1:17" x14ac:dyDescent="0.25">
      <c r="A26" t="s">
        <v>4</v>
      </c>
      <c r="B26">
        <v>71</v>
      </c>
      <c r="C26" t="s">
        <v>13</v>
      </c>
      <c r="D26">
        <v>75</v>
      </c>
      <c r="F26">
        <v>71</v>
      </c>
      <c r="G26">
        <f>IF(A26="Peter",1,0)</f>
        <v>1</v>
      </c>
      <c r="H26">
        <f>IF(A26="Robin",1,0)</f>
        <v>0</v>
      </c>
      <c r="I26">
        <f>IF(C26="Male",1,0)</f>
        <v>1</v>
      </c>
      <c r="J26">
        <f t="shared" si="0"/>
        <v>71</v>
      </c>
      <c r="K26">
        <f t="shared" si="1"/>
        <v>0</v>
      </c>
      <c r="L26">
        <f t="shared" si="2"/>
        <v>71</v>
      </c>
      <c r="M26">
        <f t="shared" si="3"/>
        <v>1</v>
      </c>
      <c r="N26">
        <f t="shared" si="4"/>
        <v>0</v>
      </c>
      <c r="O26">
        <f t="shared" si="5"/>
        <v>71</v>
      </c>
      <c r="P26">
        <f t="shared" si="6"/>
        <v>0</v>
      </c>
      <c r="Q26">
        <v>75</v>
      </c>
    </row>
    <row r="27" spans="1:17" x14ac:dyDescent="0.25">
      <c r="A27" t="s">
        <v>4</v>
      </c>
      <c r="B27">
        <v>87</v>
      </c>
      <c r="C27" t="s">
        <v>12</v>
      </c>
      <c r="D27">
        <v>89</v>
      </c>
      <c r="F27">
        <v>87</v>
      </c>
      <c r="G27">
        <f>IF(A27="Peter",1,0)</f>
        <v>1</v>
      </c>
      <c r="H27">
        <f>IF(A27="Robin",1,0)</f>
        <v>0</v>
      </c>
      <c r="I27">
        <f>IF(C27="Male",1,0)</f>
        <v>0</v>
      </c>
      <c r="J27">
        <f t="shared" si="0"/>
        <v>87</v>
      </c>
      <c r="K27">
        <f t="shared" si="1"/>
        <v>0</v>
      </c>
      <c r="L27">
        <f t="shared" si="2"/>
        <v>0</v>
      </c>
      <c r="M27">
        <f t="shared" si="3"/>
        <v>0</v>
      </c>
      <c r="N27">
        <f t="shared" si="4"/>
        <v>0</v>
      </c>
      <c r="O27">
        <f t="shared" si="5"/>
        <v>0</v>
      </c>
      <c r="P27">
        <f t="shared" si="6"/>
        <v>0</v>
      </c>
      <c r="Q27">
        <v>89</v>
      </c>
    </row>
    <row r="28" spans="1:17" x14ac:dyDescent="0.25">
      <c r="A28" t="s">
        <v>4</v>
      </c>
      <c r="B28">
        <v>65</v>
      </c>
      <c r="C28" t="s">
        <v>12</v>
      </c>
      <c r="D28">
        <v>70</v>
      </c>
      <c r="F28">
        <v>65</v>
      </c>
      <c r="G28">
        <f>IF(A28="Peter",1,0)</f>
        <v>1</v>
      </c>
      <c r="H28">
        <f>IF(A28="Robin",1,0)</f>
        <v>0</v>
      </c>
      <c r="I28">
        <f>IF(C28="Male",1,0)</f>
        <v>0</v>
      </c>
      <c r="J28">
        <f t="shared" si="0"/>
        <v>65</v>
      </c>
      <c r="K28">
        <f t="shared" si="1"/>
        <v>0</v>
      </c>
      <c r="L28">
        <f t="shared" si="2"/>
        <v>0</v>
      </c>
      <c r="M28">
        <f t="shared" si="3"/>
        <v>0</v>
      </c>
      <c r="N28">
        <f t="shared" si="4"/>
        <v>0</v>
      </c>
      <c r="O28">
        <f t="shared" si="5"/>
        <v>0</v>
      </c>
      <c r="P28">
        <f t="shared" si="6"/>
        <v>0</v>
      </c>
      <c r="Q28">
        <v>70</v>
      </c>
    </row>
    <row r="29" spans="1:17" x14ac:dyDescent="0.25">
      <c r="A29" t="s">
        <v>4</v>
      </c>
      <c r="B29">
        <v>52</v>
      </c>
      <c r="C29" t="s">
        <v>12</v>
      </c>
      <c r="D29">
        <v>57</v>
      </c>
      <c r="F29">
        <v>52</v>
      </c>
      <c r="G29">
        <f>IF(A29="Peter",1,0)</f>
        <v>1</v>
      </c>
      <c r="H29">
        <f>IF(A29="Robin",1,0)</f>
        <v>0</v>
      </c>
      <c r="I29">
        <f>IF(C29="Male",1,0)</f>
        <v>0</v>
      </c>
      <c r="J29">
        <f t="shared" si="0"/>
        <v>52</v>
      </c>
      <c r="K29">
        <f t="shared" si="1"/>
        <v>0</v>
      </c>
      <c r="L29">
        <f t="shared" si="2"/>
        <v>0</v>
      </c>
      <c r="M29">
        <f t="shared" si="3"/>
        <v>0</v>
      </c>
      <c r="N29">
        <f t="shared" si="4"/>
        <v>0</v>
      </c>
      <c r="O29">
        <f t="shared" si="5"/>
        <v>0</v>
      </c>
      <c r="P29">
        <f t="shared" si="6"/>
        <v>0</v>
      </c>
      <c r="Q29">
        <v>57</v>
      </c>
    </row>
    <row r="30" spans="1:17" x14ac:dyDescent="0.25">
      <c r="A30" t="s">
        <v>4</v>
      </c>
      <c r="B30">
        <v>82</v>
      </c>
      <c r="C30" t="s">
        <v>12</v>
      </c>
      <c r="D30">
        <v>87</v>
      </c>
      <c r="F30">
        <v>82</v>
      </c>
      <c r="G30">
        <f>IF(A30="Peter",1,0)</f>
        <v>1</v>
      </c>
      <c r="H30">
        <f>IF(A30="Robin",1,0)</f>
        <v>0</v>
      </c>
      <c r="I30">
        <f>IF(C30="Male",1,0)</f>
        <v>0</v>
      </c>
      <c r="J30">
        <f t="shared" si="0"/>
        <v>82</v>
      </c>
      <c r="K30">
        <f t="shared" si="1"/>
        <v>0</v>
      </c>
      <c r="L30">
        <f t="shared" si="2"/>
        <v>0</v>
      </c>
      <c r="M30">
        <f t="shared" si="3"/>
        <v>0</v>
      </c>
      <c r="N30">
        <f t="shared" si="4"/>
        <v>0</v>
      </c>
      <c r="O30">
        <f t="shared" si="5"/>
        <v>0</v>
      </c>
      <c r="P30">
        <f t="shared" si="6"/>
        <v>0</v>
      </c>
      <c r="Q30">
        <v>87</v>
      </c>
    </row>
    <row r="31" spans="1:17" x14ac:dyDescent="0.25">
      <c r="A31" t="s">
        <v>4</v>
      </c>
      <c r="B31">
        <v>48</v>
      </c>
      <c r="C31" t="s">
        <v>12</v>
      </c>
      <c r="D31">
        <v>52</v>
      </c>
      <c r="F31">
        <v>48</v>
      </c>
      <c r="G31">
        <f>IF(A31="Peter",1,0)</f>
        <v>1</v>
      </c>
      <c r="H31">
        <f>IF(A31="Robin",1,0)</f>
        <v>0</v>
      </c>
      <c r="I31">
        <f>IF(C31="Male",1,0)</f>
        <v>0</v>
      </c>
      <c r="J31">
        <f t="shared" si="0"/>
        <v>48</v>
      </c>
      <c r="K31">
        <f t="shared" si="1"/>
        <v>0</v>
      </c>
      <c r="L31">
        <f t="shared" si="2"/>
        <v>0</v>
      </c>
      <c r="M31">
        <f t="shared" si="3"/>
        <v>0</v>
      </c>
      <c r="N31">
        <f t="shared" si="4"/>
        <v>0</v>
      </c>
      <c r="O31">
        <f t="shared" si="5"/>
        <v>0</v>
      </c>
      <c r="P31">
        <f t="shared" si="6"/>
        <v>0</v>
      </c>
      <c r="Q31">
        <v>52</v>
      </c>
    </row>
    <row r="32" spans="1:17" x14ac:dyDescent="0.25">
      <c r="A32" t="s">
        <v>4</v>
      </c>
      <c r="B32">
        <v>67</v>
      </c>
      <c r="C32" t="s">
        <v>12</v>
      </c>
      <c r="D32">
        <v>73</v>
      </c>
      <c r="F32">
        <v>67</v>
      </c>
      <c r="G32">
        <f>IF(A32="Peter",1,0)</f>
        <v>1</v>
      </c>
      <c r="H32">
        <f>IF(A32="Robin",1,0)</f>
        <v>0</v>
      </c>
      <c r="I32">
        <f>IF(C32="Male",1,0)</f>
        <v>0</v>
      </c>
      <c r="J32">
        <f t="shared" si="0"/>
        <v>67</v>
      </c>
      <c r="K32">
        <f t="shared" si="1"/>
        <v>0</v>
      </c>
      <c r="L32">
        <f t="shared" si="2"/>
        <v>0</v>
      </c>
      <c r="M32">
        <f t="shared" si="3"/>
        <v>0</v>
      </c>
      <c r="N32">
        <f t="shared" si="4"/>
        <v>0</v>
      </c>
      <c r="O32">
        <f t="shared" si="5"/>
        <v>0</v>
      </c>
      <c r="P32">
        <f t="shared" si="6"/>
        <v>0</v>
      </c>
      <c r="Q32">
        <v>73</v>
      </c>
    </row>
    <row r="34" spans="1:1" x14ac:dyDescent="0.25">
      <c r="A34" t="s">
        <v>58</v>
      </c>
    </row>
    <row r="35" spans="1:1" x14ac:dyDescent="0.25">
      <c r="A35" t="s">
        <v>57</v>
      </c>
    </row>
    <row r="36" spans="1:1" x14ac:dyDescent="0.25">
      <c r="A36" t="s">
        <v>62</v>
      </c>
    </row>
    <row r="37" spans="1:1" x14ac:dyDescent="0.25">
      <c r="A37" t="s">
        <v>63</v>
      </c>
    </row>
    <row r="38" spans="1:1" x14ac:dyDescent="0.25">
      <c r="A38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workbookViewId="0">
      <selection activeCell="E6" sqref="E6"/>
    </sheetView>
  </sheetViews>
  <sheetFormatPr defaultRowHeight="15" x14ac:dyDescent="0.25"/>
  <cols>
    <col min="5" max="5" width="9.140625" style="2"/>
  </cols>
  <sheetData>
    <row r="1" spans="1:5" x14ac:dyDescent="0.25">
      <c r="A1" s="1" t="s">
        <v>1</v>
      </c>
      <c r="B1" s="1" t="s">
        <v>25</v>
      </c>
      <c r="C1" s="1" t="s">
        <v>26</v>
      </c>
      <c r="E1" s="2" t="s">
        <v>74</v>
      </c>
    </row>
    <row r="2" spans="1:5" x14ac:dyDescent="0.25">
      <c r="A2">
        <v>11.5</v>
      </c>
      <c r="B2" s="1" t="s">
        <v>27</v>
      </c>
      <c r="C2">
        <v>1</v>
      </c>
    </row>
    <row r="3" spans="1:5" x14ac:dyDescent="0.25">
      <c r="A3">
        <v>13.8</v>
      </c>
      <c r="B3" s="1" t="s">
        <v>27</v>
      </c>
      <c r="C3">
        <v>2</v>
      </c>
      <c r="E3" s="2" t="s">
        <v>75</v>
      </c>
    </row>
    <row r="4" spans="1:5" x14ac:dyDescent="0.25">
      <c r="A4">
        <v>14.4</v>
      </c>
      <c r="B4" s="1" t="s">
        <v>27</v>
      </c>
      <c r="C4">
        <v>3</v>
      </c>
      <c r="E4" s="2" t="s">
        <v>76</v>
      </c>
    </row>
    <row r="5" spans="1:5" x14ac:dyDescent="0.25">
      <c r="A5">
        <v>16.8</v>
      </c>
      <c r="B5" s="1" t="s">
        <v>27</v>
      </c>
      <c r="C5">
        <v>4</v>
      </c>
    </row>
    <row r="6" spans="1:5" x14ac:dyDescent="0.25">
      <c r="A6">
        <v>18.7</v>
      </c>
      <c r="B6" s="1" t="s">
        <v>27</v>
      </c>
      <c r="C6">
        <v>5</v>
      </c>
    </row>
    <row r="7" spans="1:5" x14ac:dyDescent="0.25">
      <c r="A7">
        <v>10.8</v>
      </c>
      <c r="B7" s="1" t="s">
        <v>28</v>
      </c>
      <c r="C7">
        <v>1</v>
      </c>
    </row>
    <row r="8" spans="1:5" x14ac:dyDescent="0.25">
      <c r="A8">
        <v>12.3</v>
      </c>
      <c r="B8" s="1" t="s">
        <v>28</v>
      </c>
      <c r="C8">
        <v>2</v>
      </c>
    </row>
    <row r="9" spans="1:5" x14ac:dyDescent="0.25">
      <c r="A9">
        <v>13.7</v>
      </c>
      <c r="B9" s="1" t="s">
        <v>28</v>
      </c>
      <c r="C9">
        <v>3</v>
      </c>
    </row>
    <row r="10" spans="1:5" x14ac:dyDescent="0.25">
      <c r="A10">
        <v>14.2</v>
      </c>
      <c r="B10" s="1" t="s">
        <v>28</v>
      </c>
      <c r="C10">
        <v>4</v>
      </c>
    </row>
    <row r="11" spans="1:5" x14ac:dyDescent="0.25">
      <c r="A11">
        <v>16.600000000000001</v>
      </c>
      <c r="B11" s="1" t="s">
        <v>28</v>
      </c>
      <c r="C11">
        <v>5</v>
      </c>
    </row>
    <row r="12" spans="1:5" x14ac:dyDescent="0.25">
      <c r="A12">
        <v>13.1</v>
      </c>
      <c r="B12" s="1" t="s">
        <v>29</v>
      </c>
      <c r="C12">
        <v>1</v>
      </c>
    </row>
    <row r="13" spans="1:5" x14ac:dyDescent="0.25">
      <c r="A13">
        <v>16.2</v>
      </c>
      <c r="B13" s="1" t="s">
        <v>29</v>
      </c>
      <c r="C13">
        <v>2</v>
      </c>
    </row>
    <row r="14" spans="1:5" x14ac:dyDescent="0.25">
      <c r="A14">
        <v>19</v>
      </c>
      <c r="B14" s="1" t="s">
        <v>29</v>
      </c>
      <c r="C14">
        <v>3</v>
      </c>
    </row>
    <row r="15" spans="1:5" x14ac:dyDescent="0.25">
      <c r="A15">
        <v>22.9</v>
      </c>
      <c r="B15" s="1" t="s">
        <v>29</v>
      </c>
      <c r="C15">
        <v>4</v>
      </c>
    </row>
    <row r="16" spans="1:5" x14ac:dyDescent="0.25">
      <c r="A16">
        <v>26.5</v>
      </c>
      <c r="B16" s="1" t="s">
        <v>29</v>
      </c>
      <c r="C16">
        <v>5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K17" sqref="K17"/>
    </sheetView>
  </sheetViews>
  <sheetFormatPr defaultRowHeight="15" x14ac:dyDescent="0.25"/>
  <sheetData>
    <row r="1" spans="1:9" x14ac:dyDescent="0.25">
      <c r="A1" s="1" t="s">
        <v>30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I1" s="8" t="s">
        <v>74</v>
      </c>
    </row>
    <row r="2" spans="1:9" x14ac:dyDescent="0.25">
      <c r="A2">
        <v>44.609000000000002</v>
      </c>
      <c r="B2">
        <v>44</v>
      </c>
      <c r="C2">
        <v>89.47</v>
      </c>
      <c r="D2">
        <v>11.37</v>
      </c>
      <c r="E2">
        <v>62</v>
      </c>
      <c r="F2">
        <v>178</v>
      </c>
      <c r="G2">
        <v>182</v>
      </c>
      <c r="I2" s="2" t="s">
        <v>59</v>
      </c>
    </row>
    <row r="3" spans="1:9" x14ac:dyDescent="0.25">
      <c r="A3">
        <v>59.570999999999998</v>
      </c>
      <c r="B3">
        <v>42</v>
      </c>
      <c r="C3">
        <v>68.150000000000006</v>
      </c>
      <c r="D3">
        <v>8.17</v>
      </c>
      <c r="E3">
        <v>40</v>
      </c>
      <c r="F3">
        <v>166</v>
      </c>
      <c r="G3">
        <v>172</v>
      </c>
      <c r="I3" t="s">
        <v>60</v>
      </c>
    </row>
    <row r="4" spans="1:9" x14ac:dyDescent="0.25">
      <c r="A4">
        <v>45.680999999999997</v>
      </c>
      <c r="B4">
        <v>40</v>
      </c>
      <c r="C4">
        <v>75.98</v>
      </c>
      <c r="D4">
        <v>11.95</v>
      </c>
      <c r="E4">
        <v>70</v>
      </c>
      <c r="F4">
        <v>176</v>
      </c>
      <c r="G4">
        <v>180</v>
      </c>
    </row>
    <row r="5" spans="1:9" x14ac:dyDescent="0.25">
      <c r="A5">
        <v>60.055</v>
      </c>
      <c r="B5">
        <v>38</v>
      </c>
      <c r="C5">
        <v>81.87</v>
      </c>
      <c r="D5">
        <v>8.6300000000000008</v>
      </c>
      <c r="E5">
        <v>48</v>
      </c>
      <c r="F5">
        <v>170</v>
      </c>
      <c r="G5">
        <v>186</v>
      </c>
      <c r="I5" t="s">
        <v>61</v>
      </c>
    </row>
    <row r="6" spans="1:9" x14ac:dyDescent="0.25">
      <c r="A6">
        <v>44.753999999999998</v>
      </c>
      <c r="B6">
        <v>45</v>
      </c>
      <c r="C6">
        <v>66.45</v>
      </c>
      <c r="D6">
        <v>11.12</v>
      </c>
      <c r="E6">
        <v>51</v>
      </c>
      <c r="F6">
        <v>176</v>
      </c>
      <c r="G6">
        <v>176</v>
      </c>
      <c r="I6" t="s">
        <v>71</v>
      </c>
    </row>
    <row r="7" spans="1:9" x14ac:dyDescent="0.25">
      <c r="A7">
        <v>49.155999999999999</v>
      </c>
      <c r="B7">
        <v>49</v>
      </c>
      <c r="C7">
        <v>81.42</v>
      </c>
      <c r="D7">
        <v>8.9499999999999993</v>
      </c>
      <c r="E7">
        <v>44</v>
      </c>
      <c r="F7">
        <v>180</v>
      </c>
      <c r="G7">
        <v>185</v>
      </c>
      <c r="I7" t="s">
        <v>72</v>
      </c>
    </row>
    <row r="8" spans="1:9" x14ac:dyDescent="0.25">
      <c r="A8">
        <v>46.774000000000001</v>
      </c>
      <c r="B8">
        <v>48</v>
      </c>
      <c r="C8">
        <v>91.63</v>
      </c>
      <c r="D8">
        <v>10.25</v>
      </c>
      <c r="E8">
        <v>48</v>
      </c>
      <c r="F8">
        <v>162</v>
      </c>
      <c r="G8">
        <v>164</v>
      </c>
      <c r="I8" t="s">
        <v>73</v>
      </c>
    </row>
    <row r="9" spans="1:9" x14ac:dyDescent="0.25">
      <c r="A9">
        <v>46.08</v>
      </c>
      <c r="B9">
        <v>54</v>
      </c>
      <c r="C9">
        <v>79.38</v>
      </c>
      <c r="D9">
        <v>11.17</v>
      </c>
      <c r="E9">
        <v>62</v>
      </c>
      <c r="F9">
        <v>156</v>
      </c>
      <c r="G9">
        <v>165</v>
      </c>
    </row>
    <row r="10" spans="1:9" x14ac:dyDescent="0.25">
      <c r="A10">
        <v>45.118000000000002</v>
      </c>
      <c r="B10">
        <v>51</v>
      </c>
      <c r="C10">
        <v>67.25</v>
      </c>
      <c r="D10">
        <v>11.08</v>
      </c>
      <c r="E10">
        <v>48</v>
      </c>
      <c r="F10">
        <v>172</v>
      </c>
      <c r="G10">
        <v>172</v>
      </c>
    </row>
    <row r="11" spans="1:9" x14ac:dyDescent="0.25">
      <c r="A11">
        <v>50.545000000000002</v>
      </c>
      <c r="B11">
        <v>57</v>
      </c>
      <c r="C11">
        <v>59.08</v>
      </c>
      <c r="D11">
        <v>9.93</v>
      </c>
      <c r="E11">
        <v>49</v>
      </c>
      <c r="F11">
        <v>148</v>
      </c>
      <c r="G11">
        <v>155</v>
      </c>
    </row>
    <row r="12" spans="1:9" x14ac:dyDescent="0.25">
      <c r="A12">
        <v>47.466999999999999</v>
      </c>
      <c r="B12">
        <v>52</v>
      </c>
      <c r="C12">
        <v>82.78</v>
      </c>
      <c r="D12">
        <v>10.5</v>
      </c>
      <c r="E12">
        <v>53</v>
      </c>
      <c r="F12">
        <v>170</v>
      </c>
      <c r="G12">
        <v>172</v>
      </c>
    </row>
    <row r="13" spans="1:9" x14ac:dyDescent="0.25">
      <c r="A13">
        <v>45.313000000000002</v>
      </c>
      <c r="B13">
        <v>40</v>
      </c>
      <c r="C13">
        <v>75.069999999999993</v>
      </c>
      <c r="D13">
        <v>10.07</v>
      </c>
      <c r="E13">
        <v>62</v>
      </c>
      <c r="F13">
        <v>185</v>
      </c>
      <c r="G13">
        <v>185</v>
      </c>
    </row>
    <row r="14" spans="1:9" x14ac:dyDescent="0.25">
      <c r="A14">
        <v>49.874000000000002</v>
      </c>
      <c r="B14">
        <v>38</v>
      </c>
      <c r="C14">
        <v>89.02</v>
      </c>
      <c r="D14">
        <v>9.2200000000000006</v>
      </c>
      <c r="E14">
        <v>55</v>
      </c>
      <c r="F14">
        <v>178</v>
      </c>
      <c r="G14">
        <v>180</v>
      </c>
    </row>
    <row r="15" spans="1:9" x14ac:dyDescent="0.25">
      <c r="A15">
        <v>49.091000000000001</v>
      </c>
      <c r="B15">
        <v>43</v>
      </c>
      <c r="C15">
        <v>81.19</v>
      </c>
      <c r="D15">
        <v>10.85</v>
      </c>
      <c r="E15">
        <v>64</v>
      </c>
      <c r="F15">
        <v>162</v>
      </c>
      <c r="G15">
        <v>170</v>
      </c>
    </row>
    <row r="16" spans="1:9" x14ac:dyDescent="0.25">
      <c r="A16">
        <v>50.540999999999997</v>
      </c>
      <c r="B16">
        <v>44</v>
      </c>
      <c r="C16">
        <v>73.03</v>
      </c>
      <c r="D16">
        <v>10.130000000000001</v>
      </c>
      <c r="E16">
        <v>45</v>
      </c>
      <c r="F16">
        <v>168</v>
      </c>
      <c r="G16">
        <v>168</v>
      </c>
    </row>
    <row r="17" spans="1:7" x14ac:dyDescent="0.25">
      <c r="A17">
        <v>47.273000000000003</v>
      </c>
      <c r="B17">
        <v>47</v>
      </c>
      <c r="C17">
        <v>79.150000000000006</v>
      </c>
      <c r="D17">
        <v>10.6</v>
      </c>
      <c r="E17">
        <v>47</v>
      </c>
      <c r="F17">
        <v>162</v>
      </c>
      <c r="G17">
        <v>164</v>
      </c>
    </row>
    <row r="18" spans="1:7" x14ac:dyDescent="0.25">
      <c r="A18">
        <v>40.835999999999999</v>
      </c>
      <c r="B18">
        <v>51</v>
      </c>
      <c r="C18">
        <v>69.63</v>
      </c>
      <c r="D18">
        <v>10.95</v>
      </c>
      <c r="E18">
        <v>57</v>
      </c>
      <c r="F18">
        <v>168</v>
      </c>
      <c r="G18">
        <v>172</v>
      </c>
    </row>
    <row r="19" spans="1:7" x14ac:dyDescent="0.25">
      <c r="A19">
        <v>50.387999999999998</v>
      </c>
      <c r="B19">
        <v>49</v>
      </c>
      <c r="C19">
        <v>73.37</v>
      </c>
      <c r="D19">
        <v>10.08</v>
      </c>
      <c r="E19">
        <v>67</v>
      </c>
      <c r="F19">
        <v>168</v>
      </c>
      <c r="G19">
        <v>168</v>
      </c>
    </row>
    <row r="20" spans="1:7" x14ac:dyDescent="0.25">
      <c r="A20">
        <v>45.441000000000003</v>
      </c>
      <c r="B20">
        <v>52</v>
      </c>
      <c r="C20">
        <v>76.319999999999993</v>
      </c>
      <c r="D20">
        <v>9.6300000000000008</v>
      </c>
      <c r="E20">
        <v>48</v>
      </c>
      <c r="F20">
        <v>164</v>
      </c>
      <c r="G20">
        <v>166</v>
      </c>
    </row>
    <row r="21" spans="1:7" x14ac:dyDescent="0.25">
      <c r="A21">
        <v>39.203000000000003</v>
      </c>
      <c r="B21">
        <v>54</v>
      </c>
      <c r="C21">
        <v>91.63</v>
      </c>
      <c r="D21">
        <v>12.88</v>
      </c>
      <c r="E21">
        <v>44</v>
      </c>
      <c r="F21">
        <v>168</v>
      </c>
      <c r="G21">
        <v>172</v>
      </c>
    </row>
    <row r="22" spans="1:7" x14ac:dyDescent="0.25">
      <c r="A22">
        <v>48.673000000000002</v>
      </c>
      <c r="B22">
        <v>49</v>
      </c>
      <c r="C22">
        <v>76.319999999999993</v>
      </c>
      <c r="D22">
        <v>9.4</v>
      </c>
      <c r="E22">
        <v>56</v>
      </c>
      <c r="F22">
        <v>186</v>
      </c>
      <c r="G22">
        <v>188</v>
      </c>
    </row>
    <row r="23" spans="1:7" x14ac:dyDescent="0.25">
      <c r="A23">
        <v>54.296999999999997</v>
      </c>
      <c r="B23">
        <v>44</v>
      </c>
      <c r="C23">
        <v>85.84</v>
      </c>
      <c r="D23">
        <v>8.65</v>
      </c>
      <c r="E23">
        <v>45</v>
      </c>
      <c r="F23">
        <v>156</v>
      </c>
      <c r="G23">
        <v>168</v>
      </c>
    </row>
    <row r="24" spans="1:7" x14ac:dyDescent="0.25">
      <c r="A24">
        <v>44.811</v>
      </c>
      <c r="B24">
        <v>47</v>
      </c>
      <c r="C24">
        <v>77.45</v>
      </c>
      <c r="D24">
        <v>11.63</v>
      </c>
      <c r="E24">
        <v>58</v>
      </c>
      <c r="F24">
        <v>176</v>
      </c>
      <c r="G24">
        <v>176</v>
      </c>
    </row>
    <row r="25" spans="1:7" x14ac:dyDescent="0.25">
      <c r="A25">
        <v>39.442</v>
      </c>
      <c r="B25">
        <v>44</v>
      </c>
      <c r="C25">
        <v>81.42</v>
      </c>
      <c r="D25">
        <v>13.08</v>
      </c>
      <c r="E25">
        <v>63</v>
      </c>
      <c r="F25">
        <v>174</v>
      </c>
      <c r="G25">
        <v>176</v>
      </c>
    </row>
    <row r="26" spans="1:7" x14ac:dyDescent="0.25">
      <c r="A26">
        <v>37.387999999999998</v>
      </c>
      <c r="B26">
        <v>45</v>
      </c>
      <c r="C26">
        <v>87.66</v>
      </c>
      <c r="D26">
        <v>14.03</v>
      </c>
      <c r="E26">
        <v>56</v>
      </c>
      <c r="F26">
        <v>186</v>
      </c>
      <c r="G26">
        <v>192</v>
      </c>
    </row>
    <row r="27" spans="1:7" x14ac:dyDescent="0.25">
      <c r="A27">
        <v>51.854999999999997</v>
      </c>
      <c r="B27">
        <v>54</v>
      </c>
      <c r="C27">
        <v>83.12</v>
      </c>
      <c r="D27">
        <v>10.33</v>
      </c>
      <c r="E27">
        <v>50</v>
      </c>
      <c r="F27">
        <v>166</v>
      </c>
      <c r="G27">
        <v>170</v>
      </c>
    </row>
    <row r="28" spans="1:7" x14ac:dyDescent="0.25">
      <c r="A28">
        <v>46.671999999999997</v>
      </c>
      <c r="B28">
        <v>51</v>
      </c>
      <c r="C28">
        <v>77.91</v>
      </c>
      <c r="D28">
        <v>10</v>
      </c>
      <c r="E28">
        <v>48</v>
      </c>
      <c r="F28">
        <v>162</v>
      </c>
      <c r="G28">
        <v>168</v>
      </c>
    </row>
    <row r="29" spans="1:7" x14ac:dyDescent="0.25">
      <c r="A29">
        <v>39.406999999999996</v>
      </c>
      <c r="B29">
        <v>57</v>
      </c>
      <c r="C29">
        <v>73.37</v>
      </c>
      <c r="D29">
        <v>12.63</v>
      </c>
      <c r="E29">
        <v>58</v>
      </c>
      <c r="F29">
        <v>174</v>
      </c>
      <c r="G29">
        <v>176</v>
      </c>
    </row>
    <row r="30" spans="1:7" x14ac:dyDescent="0.25">
      <c r="A30">
        <v>54.625</v>
      </c>
      <c r="B30">
        <v>50</v>
      </c>
      <c r="C30">
        <v>70.87</v>
      </c>
      <c r="D30">
        <v>8.92</v>
      </c>
      <c r="E30">
        <v>48</v>
      </c>
      <c r="F30">
        <v>146</v>
      </c>
      <c r="G30">
        <v>155</v>
      </c>
    </row>
    <row r="31" spans="1:7" x14ac:dyDescent="0.25">
      <c r="A31">
        <v>45.79</v>
      </c>
      <c r="B31">
        <v>51</v>
      </c>
      <c r="C31">
        <v>73.709999999999994</v>
      </c>
      <c r="D31">
        <v>10.47</v>
      </c>
      <c r="E31">
        <v>59</v>
      </c>
      <c r="F31">
        <v>186</v>
      </c>
      <c r="G31">
        <v>188</v>
      </c>
    </row>
    <row r="32" spans="1:7" x14ac:dyDescent="0.25">
      <c r="A32">
        <v>47.92</v>
      </c>
      <c r="B32">
        <v>48</v>
      </c>
      <c r="C32">
        <v>61.24</v>
      </c>
      <c r="D32">
        <v>11.5</v>
      </c>
      <c r="E32">
        <v>52</v>
      </c>
      <c r="F32">
        <v>170</v>
      </c>
      <c r="G32">
        <v>176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ANCOVA_1_factor_LS</vt:lpstr>
      <vt:lpstr>ANCOVA_1_factor_ML</vt:lpstr>
      <vt:lpstr>ANCOVA_2_factor</vt:lpstr>
      <vt:lpstr>DiffSlope</vt:lpstr>
      <vt:lpstr>Stepwise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xxia</dc:creator>
  <cp:lastModifiedBy>xxia</cp:lastModifiedBy>
  <dcterms:created xsi:type="dcterms:W3CDTF">2016-09-10T20:39:15Z</dcterms:created>
  <dcterms:modified xsi:type="dcterms:W3CDTF">2019-09-25T02:45:05Z</dcterms:modified>
</cp:coreProperties>
</file>