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bookViews>
    <workbookView xWindow="0" yWindow="0" windowWidth="23325" windowHeight="11715" firstSheet="1" activeTab="4"/>
  </bookViews>
  <sheets>
    <sheet name="2-way design" sheetId="3" r:id="rId1"/>
    <sheet name="SS1_&amp;_SS3" sheetId="8" r:id="rId2"/>
    <sheet name="Unbalanced design" sheetId="9" r:id="rId3"/>
    <sheet name="ANCOVA_1_factor" sheetId="10" r:id="rId4"/>
    <sheet name="ANCOVA_2_factor" sheetId="11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" i="11" l="1"/>
  <c r="G3" i="11"/>
  <c r="H3" i="11"/>
  <c r="G4" i="11"/>
  <c r="H4" i="11"/>
  <c r="G5" i="11"/>
  <c r="H5" i="11"/>
  <c r="G6" i="11"/>
  <c r="H6" i="11"/>
  <c r="G7" i="11"/>
  <c r="H7" i="11"/>
  <c r="G8" i="11"/>
  <c r="H8" i="11"/>
  <c r="G9" i="11"/>
  <c r="H9" i="11"/>
  <c r="G10" i="11"/>
  <c r="H10" i="11"/>
  <c r="G11" i="11"/>
  <c r="H11" i="11"/>
  <c r="G12" i="11"/>
  <c r="H12" i="11"/>
  <c r="G13" i="11"/>
  <c r="H13" i="11"/>
  <c r="G14" i="11"/>
  <c r="H14" i="11"/>
  <c r="G15" i="11"/>
  <c r="H15" i="11"/>
  <c r="G16" i="11"/>
  <c r="H16" i="11"/>
  <c r="G17" i="11"/>
  <c r="H17" i="11"/>
  <c r="G18" i="11"/>
  <c r="H18" i="11"/>
  <c r="G19" i="11"/>
  <c r="H19" i="11"/>
  <c r="G20" i="11"/>
  <c r="H20" i="11"/>
  <c r="G21" i="11"/>
  <c r="H21" i="11"/>
  <c r="G22" i="11"/>
  <c r="H22" i="11"/>
  <c r="G23" i="11"/>
  <c r="H23" i="11"/>
  <c r="G24" i="11"/>
  <c r="H24" i="11"/>
  <c r="G25" i="11"/>
  <c r="H25" i="11"/>
  <c r="G26" i="11"/>
  <c r="H26" i="11"/>
  <c r="G27" i="11"/>
  <c r="H27" i="11"/>
  <c r="G28" i="11"/>
  <c r="H28" i="11"/>
  <c r="G29" i="11"/>
  <c r="H29" i="11"/>
  <c r="G30" i="11"/>
  <c r="H30" i="11"/>
  <c r="G31" i="11"/>
  <c r="H31" i="11"/>
  <c r="G32" i="11"/>
  <c r="H32" i="11"/>
  <c r="H2" i="11"/>
  <c r="G2" i="11"/>
  <c r="I2" i="11" l="1"/>
  <c r="N2" i="11" s="1"/>
  <c r="I3" i="11"/>
  <c r="L3" i="11" s="1"/>
  <c r="I4" i="11"/>
  <c r="L4" i="11" s="1"/>
  <c r="I5" i="11"/>
  <c r="L5" i="11" s="1"/>
  <c r="I6" i="11"/>
  <c r="M6" i="11" s="1"/>
  <c r="I7" i="11"/>
  <c r="L7" i="11" s="1"/>
  <c r="I8" i="11"/>
  <c r="M8" i="11" s="1"/>
  <c r="I9" i="11"/>
  <c r="I10" i="11"/>
  <c r="N10" i="11" s="1"/>
  <c r="I11" i="11"/>
  <c r="L11" i="11" s="1"/>
  <c r="I12" i="11"/>
  <c r="L12" i="11" s="1"/>
  <c r="I13" i="11"/>
  <c r="L13" i="11" s="1"/>
  <c r="I14" i="11"/>
  <c r="L14" i="11" s="1"/>
  <c r="I15" i="11"/>
  <c r="L15" i="11" s="1"/>
  <c r="I16" i="11"/>
  <c r="M16" i="11" s="1"/>
  <c r="I17" i="11"/>
  <c r="I18" i="11"/>
  <c r="N18" i="11" s="1"/>
  <c r="I19" i="11"/>
  <c r="L19" i="11" s="1"/>
  <c r="I20" i="11"/>
  <c r="L20" i="11" s="1"/>
  <c r="I21" i="11"/>
  <c r="L21" i="11" s="1"/>
  <c r="I22" i="11"/>
  <c r="M22" i="11" s="1"/>
  <c r="I23" i="11"/>
  <c r="L23" i="11" s="1"/>
  <c r="I24" i="11"/>
  <c r="N24" i="11" s="1"/>
  <c r="I25" i="11"/>
  <c r="N25" i="11" s="1"/>
  <c r="I26" i="11"/>
  <c r="N26" i="11" s="1"/>
  <c r="I27" i="11"/>
  <c r="L27" i="11" s="1"/>
  <c r="I28" i="11"/>
  <c r="L28" i="11" s="1"/>
  <c r="I29" i="11"/>
  <c r="L29" i="11" s="1"/>
  <c r="I30" i="11"/>
  <c r="L30" i="11" s="1"/>
  <c r="I31" i="11"/>
  <c r="L31" i="11" s="1"/>
  <c r="I32" i="11"/>
  <c r="M32" i="11" s="1"/>
  <c r="M14" i="11" l="1"/>
  <c r="M4" i="11"/>
  <c r="L22" i="11"/>
  <c r="M30" i="11"/>
  <c r="N28" i="11"/>
  <c r="M18" i="11"/>
  <c r="M28" i="11"/>
  <c r="N4" i="11"/>
  <c r="M26" i="11"/>
  <c r="M12" i="11"/>
  <c r="L6" i="11"/>
  <c r="M24" i="11"/>
  <c r="N12" i="11"/>
  <c r="M10" i="11"/>
  <c r="M20" i="11"/>
  <c r="N20" i="11"/>
  <c r="P9" i="11"/>
  <c r="O9" i="11"/>
  <c r="O32" i="11"/>
  <c r="P32" i="11"/>
  <c r="P8" i="11"/>
  <c r="O8" i="11"/>
  <c r="N32" i="11"/>
  <c r="P31" i="11"/>
  <c r="O31" i="11"/>
  <c r="P23" i="11"/>
  <c r="O23" i="11"/>
  <c r="P15" i="11"/>
  <c r="O15" i="11"/>
  <c r="P7" i="11"/>
  <c r="O7" i="11"/>
  <c r="M31" i="11"/>
  <c r="M27" i="11"/>
  <c r="M23" i="11"/>
  <c r="M19" i="11"/>
  <c r="M15" i="11"/>
  <c r="M11" i="11"/>
  <c r="M7" i="11"/>
  <c r="M3" i="11"/>
  <c r="O30" i="11"/>
  <c r="P30" i="11"/>
  <c r="P22" i="11"/>
  <c r="O22" i="11"/>
  <c r="O14" i="11"/>
  <c r="P14" i="11"/>
  <c r="P6" i="11"/>
  <c r="O6" i="11"/>
  <c r="N31" i="11"/>
  <c r="N27" i="11"/>
  <c r="N23" i="11"/>
  <c r="N19" i="11"/>
  <c r="N15" i="11"/>
  <c r="N11" i="11"/>
  <c r="N7" i="11"/>
  <c r="N3" i="11"/>
  <c r="O21" i="11"/>
  <c r="P21" i="11"/>
  <c r="P17" i="11"/>
  <c r="O17" i="11"/>
  <c r="P16" i="11"/>
  <c r="O16" i="11"/>
  <c r="P29" i="11"/>
  <c r="O29" i="11"/>
  <c r="O13" i="11"/>
  <c r="P13" i="11"/>
  <c r="P5" i="11"/>
  <c r="O5" i="11"/>
  <c r="P28" i="11"/>
  <c r="O28" i="11"/>
  <c r="O20" i="11"/>
  <c r="P20" i="11"/>
  <c r="P12" i="11"/>
  <c r="O12" i="11"/>
  <c r="P4" i="11"/>
  <c r="O4" i="11"/>
  <c r="L26" i="11"/>
  <c r="L18" i="11"/>
  <c r="L10" i="11"/>
  <c r="L2" i="11"/>
  <c r="P2" i="11"/>
  <c r="N30" i="11"/>
  <c r="N22" i="11"/>
  <c r="N14" i="11"/>
  <c r="N6" i="11"/>
  <c r="P24" i="11"/>
  <c r="O24" i="11"/>
  <c r="P27" i="11"/>
  <c r="O27" i="11"/>
  <c r="P19" i="11"/>
  <c r="O19" i="11"/>
  <c r="P11" i="11"/>
  <c r="O11" i="11"/>
  <c r="P3" i="11"/>
  <c r="O3" i="11"/>
  <c r="L25" i="11"/>
  <c r="L17" i="11"/>
  <c r="L9" i="11"/>
  <c r="M29" i="11"/>
  <c r="M25" i="11"/>
  <c r="M21" i="11"/>
  <c r="M17" i="11"/>
  <c r="M13" i="11"/>
  <c r="M9" i="11"/>
  <c r="M5" i="11"/>
  <c r="P26" i="11"/>
  <c r="O26" i="11"/>
  <c r="O18" i="11"/>
  <c r="P18" i="11"/>
  <c r="P10" i="11"/>
  <c r="O10" i="11"/>
  <c r="L32" i="11"/>
  <c r="L24" i="11"/>
  <c r="L16" i="11"/>
  <c r="L8" i="11"/>
  <c r="M2" i="11"/>
  <c r="N29" i="11"/>
  <c r="N21" i="11"/>
  <c r="N17" i="11"/>
  <c r="N13" i="11"/>
  <c r="N9" i="11"/>
  <c r="N5" i="11"/>
  <c r="O25" i="11"/>
  <c r="P25" i="11"/>
  <c r="N16" i="11"/>
  <c r="N8" i="11"/>
  <c r="J32" i="11"/>
  <c r="K32" i="11"/>
  <c r="J31" i="11"/>
  <c r="K31" i="11"/>
  <c r="J30" i="11"/>
  <c r="K30" i="11"/>
  <c r="J29" i="11"/>
  <c r="K29" i="11"/>
  <c r="J28" i="11"/>
  <c r="K28" i="11"/>
  <c r="J27" i="11"/>
  <c r="K27" i="11"/>
  <c r="J26" i="11"/>
  <c r="K26" i="11"/>
  <c r="J25" i="11"/>
  <c r="K25" i="11"/>
  <c r="J24" i="11"/>
  <c r="K24" i="11"/>
  <c r="J23" i="11"/>
  <c r="K23" i="11"/>
  <c r="J22" i="11"/>
  <c r="K22" i="11"/>
  <c r="J21" i="11"/>
  <c r="K21" i="11"/>
  <c r="J20" i="11"/>
  <c r="K20" i="11"/>
  <c r="J19" i="11"/>
  <c r="K19" i="11"/>
  <c r="J18" i="11"/>
  <c r="K18" i="11"/>
  <c r="J17" i="11"/>
  <c r="K17" i="11"/>
  <c r="J16" i="11"/>
  <c r="K16" i="11"/>
  <c r="J15" i="11"/>
  <c r="K15" i="11"/>
  <c r="J14" i="11"/>
  <c r="K14" i="11"/>
  <c r="J13" i="11"/>
  <c r="K13" i="11"/>
  <c r="J12" i="11"/>
  <c r="K12" i="11"/>
  <c r="J11" i="11"/>
  <c r="K11" i="11"/>
  <c r="J10" i="11"/>
  <c r="K10" i="11"/>
  <c r="J9" i="11"/>
  <c r="K9" i="11"/>
  <c r="J8" i="11"/>
  <c r="K8" i="11"/>
  <c r="J7" i="11"/>
  <c r="K7" i="11"/>
  <c r="J6" i="11"/>
  <c r="K6" i="11"/>
  <c r="J5" i="11"/>
  <c r="K5" i="11"/>
  <c r="J4" i="11"/>
  <c r="K4" i="11"/>
  <c r="J3" i="11"/>
  <c r="K3" i="11"/>
  <c r="J2" i="11"/>
  <c r="K2" i="11"/>
  <c r="Q28" i="3" l="1"/>
  <c r="Q29" i="3"/>
  <c r="P29" i="3"/>
  <c r="P28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6" i="3"/>
  <c r="I3" i="10" l="1"/>
  <c r="I4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2" i="10"/>
  <c r="H3" i="10"/>
  <c r="H4" i="10"/>
  <c r="H5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2" i="10"/>
  <c r="J28" i="9"/>
  <c r="H26" i="9"/>
  <c r="H27" i="9"/>
  <c r="K29" i="9"/>
  <c r="J29" i="9"/>
  <c r="K28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D25" i="8" l="1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</calcChain>
</file>

<file path=xl/sharedStrings.xml><?xml version="1.0" encoding="utf-8"?>
<sst xmlns="http://schemas.openxmlformats.org/spreadsheetml/2006/main" count="482" uniqueCount="81">
  <si>
    <t>Variance</t>
  </si>
  <si>
    <t>Observations</t>
  </si>
  <si>
    <t>df</t>
  </si>
  <si>
    <t>t Stat</t>
  </si>
  <si>
    <t>SS</t>
  </si>
  <si>
    <t>SUMMARY</t>
  </si>
  <si>
    <t>Count</t>
  </si>
  <si>
    <t>Sum</t>
  </si>
  <si>
    <t>Average</t>
  </si>
  <si>
    <t>ANOVA</t>
  </si>
  <si>
    <t>Source of Variation</t>
  </si>
  <si>
    <t>MS</t>
  </si>
  <si>
    <t>F</t>
  </si>
  <si>
    <t>P-value</t>
  </si>
  <si>
    <t>F crit</t>
  </si>
  <si>
    <t>Total</t>
  </si>
  <si>
    <t>SUMMARY OUTPUT</t>
  </si>
  <si>
    <t>Regression Statistics</t>
  </si>
  <si>
    <t>Multiple R</t>
  </si>
  <si>
    <t>R Square</t>
  </si>
  <si>
    <t>Adjusted R Square</t>
  </si>
  <si>
    <t>Standard Error</t>
  </si>
  <si>
    <t>Regression</t>
  </si>
  <si>
    <t>Residual</t>
  </si>
  <si>
    <t>Intercept</t>
  </si>
  <si>
    <t>Significance F</t>
  </si>
  <si>
    <t>Coefficients</t>
  </si>
  <si>
    <t>Lower 95%</t>
  </si>
  <si>
    <t>Upper 95%</t>
  </si>
  <si>
    <t>Lower 95.0%</t>
  </si>
  <si>
    <t>Upper 95.0%</t>
  </si>
  <si>
    <t>Wt</t>
  </si>
  <si>
    <t>Gender</t>
  </si>
  <si>
    <t>Male (0)</t>
  </si>
  <si>
    <t>Female(1)</t>
  </si>
  <si>
    <t>Exp</t>
  </si>
  <si>
    <t>Anova: Two-Factor With Replication</t>
  </si>
  <si>
    <t>Sample</t>
  </si>
  <si>
    <t>Columns</t>
  </si>
  <si>
    <t>Interaction</t>
  </si>
  <si>
    <t>Within</t>
  </si>
  <si>
    <t>1) 2-way ANOVA</t>
  </si>
  <si>
    <t>2) Regression after coding factors into binary variables</t>
  </si>
  <si>
    <t>Experiments with two categorical factors have main effects and interactions, and can be analyzed by:</t>
  </si>
  <si>
    <t>Gender -&gt;</t>
  </si>
  <si>
    <t>Expr -&gt;</t>
  </si>
  <si>
    <t>Exp*Gender</t>
  </si>
  <si>
    <t>Treat</t>
  </si>
  <si>
    <t>Treat (1)</t>
  </si>
  <si>
    <t>Ctrl (0)</t>
  </si>
  <si>
    <t>Male</t>
  </si>
  <si>
    <t>Female</t>
  </si>
  <si>
    <t>Ctrl</t>
  </si>
  <si>
    <t>SS1: Sequential sum of squares</t>
  </si>
  <si>
    <t>SS3: Partial sum of squares</t>
  </si>
  <si>
    <t>Note that the interaction is correlated with Exp and Gender, as well as with Wt.</t>
  </si>
  <si>
    <t>If we ignore the interaction term in the regression model, then the two main effects will be more significant.</t>
  </si>
  <si>
    <t>AfterScore</t>
  </si>
  <si>
    <t>PreScore</t>
  </si>
  <si>
    <t>Teacher</t>
  </si>
  <si>
    <t>Robin</t>
  </si>
  <si>
    <t>Jay</t>
  </si>
  <si>
    <t>Peter</t>
  </si>
  <si>
    <t>Robin*PS</t>
  </si>
  <si>
    <t>Peter*PS</t>
  </si>
  <si>
    <t>Student</t>
  </si>
  <si>
    <t>D_Robin</t>
  </si>
  <si>
    <t>D_Peter</t>
  </si>
  <si>
    <t>D_Male</t>
  </si>
  <si>
    <t>D_Robin*PS</t>
  </si>
  <si>
    <t>D_Peter*PS</t>
  </si>
  <si>
    <t>D_Male*PS</t>
  </si>
  <si>
    <t>D_Male*Robin</t>
  </si>
  <si>
    <t>D_Male*Peter</t>
  </si>
  <si>
    <t>PS*D_Male*Robin</t>
  </si>
  <si>
    <t>PS*D_Peter*Male</t>
  </si>
  <si>
    <t>PS*D_Robin*Male</t>
  </si>
  <si>
    <t>Remove the 3-way interaction</t>
  </si>
  <si>
    <t>Remove Teacher*PS interaction</t>
  </si>
  <si>
    <t>Remove Student*PS interaction</t>
  </si>
  <si>
    <t>Not as good as the previous 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</si>
</sst>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1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1" fillId="0" borderId="2" xfId="0" applyFont="1" applyFill="1" applyBorder="1" applyAlignment="1">
      <alignment horizontal="centerContinuous"/>
    </xf>
    <xf numFmtId="0" fontId="0" fillId="0" borderId="0" xfId="0" applyFont="1"/>
    <xf numFmtId="0" fontId="2" fillId="0" borderId="3" xfId="0" applyFont="1" applyFill="1" applyBorder="1" applyAlignment="1">
      <alignment horizontal="right"/>
    </xf>
    <xf numFmtId="0" fontId="3" fillId="0" borderId="0" xfId="0" applyFont="1"/>
    <xf numFmtId="0" fontId="0" fillId="2" borderId="0" xfId="0" applyFill="1" applyBorder="1" applyAlignment="1"/>
    <xf numFmtId="0" fontId="0" fillId="2" borderId="1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topLeftCell="I1" workbookViewId="0">
      <selection activeCell="Q30" sqref="Q30"/>
    </sheetView>
  </sheetViews>
  <sheetFormatPr defaultRowHeight="15" x14ac:dyDescent="0.25"/>
  <cols>
    <col min="2" max="2" width="10.7109375" customWidth="1"/>
    <col min="3" max="10" width="13" customWidth="1"/>
    <col min="12" max="12" width="11.28515625" bestFit="1" customWidth="1"/>
    <col min="15" max="15" width="13" customWidth="1"/>
  </cols>
  <sheetData>
    <row r="1" spans="1:20" x14ac:dyDescent="0.25">
      <c r="A1" t="s">
        <v>43</v>
      </c>
    </row>
    <row r="2" spans="1:20" x14ac:dyDescent="0.25">
      <c r="A2" t="s">
        <v>41</v>
      </c>
    </row>
    <row r="3" spans="1:20" x14ac:dyDescent="0.25">
      <c r="A3" t="s">
        <v>42</v>
      </c>
    </row>
    <row r="5" spans="1:20" x14ac:dyDescent="0.25">
      <c r="B5" t="s">
        <v>49</v>
      </c>
      <c r="C5" t="s">
        <v>48</v>
      </c>
      <c r="D5" t="s">
        <v>36</v>
      </c>
      <c r="K5" s="4" t="s">
        <v>31</v>
      </c>
      <c r="L5" s="4" t="s">
        <v>35</v>
      </c>
      <c r="M5" s="4" t="s">
        <v>32</v>
      </c>
      <c r="N5" t="s">
        <v>46</v>
      </c>
      <c r="O5" t="s">
        <v>16</v>
      </c>
    </row>
    <row r="6" spans="1:20" ht="15.75" thickBot="1" x14ac:dyDescent="0.3">
      <c r="A6" t="s">
        <v>33</v>
      </c>
      <c r="B6">
        <v>1</v>
      </c>
      <c r="C6">
        <v>6</v>
      </c>
      <c r="K6">
        <v>1</v>
      </c>
      <c r="L6">
        <v>0</v>
      </c>
      <c r="M6">
        <v>1</v>
      </c>
      <c r="N6">
        <f>L6*M6</f>
        <v>0</v>
      </c>
    </row>
    <row r="7" spans="1:20" x14ac:dyDescent="0.25">
      <c r="B7">
        <v>2</v>
      </c>
      <c r="C7">
        <v>7</v>
      </c>
      <c r="D7" t="s">
        <v>5</v>
      </c>
      <c r="E7" t="s">
        <v>49</v>
      </c>
      <c r="F7" t="s">
        <v>48</v>
      </c>
      <c r="G7" t="s">
        <v>15</v>
      </c>
      <c r="K7">
        <v>2</v>
      </c>
      <c r="L7">
        <v>0</v>
      </c>
      <c r="M7">
        <v>1</v>
      </c>
      <c r="N7">
        <f t="shared" ref="N7:N25" si="0">L7*M7</f>
        <v>0</v>
      </c>
      <c r="O7" s="5" t="s">
        <v>17</v>
      </c>
      <c r="P7" s="5"/>
    </row>
    <row r="8" spans="1:20" ht="15.75" thickBot="1" x14ac:dyDescent="0.3">
      <c r="B8">
        <v>2</v>
      </c>
      <c r="C8">
        <v>8</v>
      </c>
      <c r="D8" s="7" t="s">
        <v>33</v>
      </c>
      <c r="E8" s="7"/>
      <c r="F8" s="7"/>
      <c r="G8" s="7"/>
      <c r="K8">
        <v>2</v>
      </c>
      <c r="L8">
        <v>0</v>
      </c>
      <c r="M8">
        <v>1</v>
      </c>
      <c r="N8">
        <f t="shared" si="0"/>
        <v>0</v>
      </c>
      <c r="O8" s="1" t="s">
        <v>18</v>
      </c>
      <c r="P8" s="1">
        <v>0.9704135976548427</v>
      </c>
    </row>
    <row r="9" spans="1:20" x14ac:dyDescent="0.25">
      <c r="B9">
        <v>2</v>
      </c>
      <c r="C9">
        <v>6</v>
      </c>
      <c r="D9" s="1" t="s">
        <v>6</v>
      </c>
      <c r="E9" s="1">
        <v>5</v>
      </c>
      <c r="F9" s="1">
        <v>5</v>
      </c>
      <c r="G9" s="1">
        <v>10</v>
      </c>
      <c r="K9">
        <v>2</v>
      </c>
      <c r="L9">
        <v>0</v>
      </c>
      <c r="M9">
        <v>1</v>
      </c>
      <c r="N9">
        <f t="shared" si="0"/>
        <v>0</v>
      </c>
      <c r="O9" s="1" t="s">
        <v>19</v>
      </c>
      <c r="P9" s="1">
        <v>0.941702550513415</v>
      </c>
    </row>
    <row r="10" spans="1:20" x14ac:dyDescent="0.25">
      <c r="B10">
        <v>3</v>
      </c>
      <c r="C10">
        <v>7</v>
      </c>
      <c r="D10" s="1" t="s">
        <v>7</v>
      </c>
      <c r="E10" s="1">
        <v>10</v>
      </c>
      <c r="F10" s="1">
        <v>34</v>
      </c>
      <c r="G10" s="1">
        <v>44</v>
      </c>
      <c r="K10">
        <v>3</v>
      </c>
      <c r="L10">
        <v>0</v>
      </c>
      <c r="M10">
        <v>1</v>
      </c>
      <c r="N10">
        <f t="shared" si="0"/>
        <v>0</v>
      </c>
      <c r="O10" s="1" t="s">
        <v>20</v>
      </c>
      <c r="P10" s="1">
        <v>0.93077177873468031</v>
      </c>
    </row>
    <row r="11" spans="1:20" x14ac:dyDescent="0.25">
      <c r="A11" t="s">
        <v>34</v>
      </c>
      <c r="B11">
        <v>3</v>
      </c>
      <c r="C11">
        <v>8</v>
      </c>
      <c r="D11" s="1" t="s">
        <v>8</v>
      </c>
      <c r="E11" s="1">
        <v>2</v>
      </c>
      <c r="F11" s="1">
        <v>6.8</v>
      </c>
      <c r="G11" s="1">
        <v>4.4000000000000004</v>
      </c>
      <c r="K11">
        <v>6</v>
      </c>
      <c r="L11">
        <v>1</v>
      </c>
      <c r="M11">
        <v>1</v>
      </c>
      <c r="N11">
        <f t="shared" si="0"/>
        <v>1</v>
      </c>
      <c r="O11" s="1" t="s">
        <v>21</v>
      </c>
      <c r="P11" s="1">
        <v>0.74161984870956643</v>
      </c>
    </row>
    <row r="12" spans="1:20" ht="15.75" thickBot="1" x14ac:dyDescent="0.3">
      <c r="B12">
        <v>4</v>
      </c>
      <c r="C12">
        <v>9</v>
      </c>
      <c r="D12" s="1" t="s">
        <v>0</v>
      </c>
      <c r="E12" s="1">
        <v>0.5</v>
      </c>
      <c r="F12" s="1">
        <v>0.70000000000000284</v>
      </c>
      <c r="G12" s="1">
        <v>6.9333333333333336</v>
      </c>
      <c r="K12">
        <v>7</v>
      </c>
      <c r="L12">
        <v>1</v>
      </c>
      <c r="M12">
        <v>1</v>
      </c>
      <c r="N12">
        <f t="shared" si="0"/>
        <v>1</v>
      </c>
      <c r="O12" s="2" t="s">
        <v>1</v>
      </c>
      <c r="P12" s="2">
        <v>20</v>
      </c>
    </row>
    <row r="13" spans="1:20" x14ac:dyDescent="0.25">
      <c r="B13">
        <v>4</v>
      </c>
      <c r="C13">
        <v>9</v>
      </c>
      <c r="D13" s="1"/>
      <c r="E13" s="1"/>
      <c r="F13" s="1"/>
      <c r="G13" s="1"/>
      <c r="K13">
        <v>8</v>
      </c>
      <c r="L13">
        <v>1</v>
      </c>
      <c r="M13">
        <v>1</v>
      </c>
      <c r="N13">
        <f t="shared" si="0"/>
        <v>1</v>
      </c>
    </row>
    <row r="14" spans="1:20" ht="15.75" thickBot="1" x14ac:dyDescent="0.3">
      <c r="B14">
        <v>4</v>
      </c>
      <c r="C14">
        <v>9</v>
      </c>
      <c r="D14" s="7" t="s">
        <v>34</v>
      </c>
      <c r="E14" s="7"/>
      <c r="F14" s="7"/>
      <c r="G14" s="7"/>
      <c r="K14">
        <v>6</v>
      </c>
      <c r="L14">
        <v>1</v>
      </c>
      <c r="M14">
        <v>1</v>
      </c>
      <c r="N14">
        <f t="shared" si="0"/>
        <v>1</v>
      </c>
      <c r="O14" t="s">
        <v>9</v>
      </c>
    </row>
    <row r="15" spans="1:20" x14ac:dyDescent="0.25">
      <c r="B15">
        <v>5</v>
      </c>
      <c r="C15">
        <v>10</v>
      </c>
      <c r="D15" s="1" t="s">
        <v>6</v>
      </c>
      <c r="E15" s="1">
        <v>5</v>
      </c>
      <c r="F15" s="1">
        <v>5</v>
      </c>
      <c r="G15" s="1">
        <v>10</v>
      </c>
      <c r="K15">
        <v>7</v>
      </c>
      <c r="L15">
        <v>1</v>
      </c>
      <c r="M15">
        <v>1</v>
      </c>
      <c r="N15">
        <f t="shared" si="0"/>
        <v>1</v>
      </c>
      <c r="O15" s="3"/>
      <c r="P15" s="3" t="s">
        <v>2</v>
      </c>
      <c r="Q15" s="3" t="s">
        <v>4</v>
      </c>
      <c r="R15" s="3" t="s">
        <v>11</v>
      </c>
      <c r="S15" s="3" t="s">
        <v>12</v>
      </c>
      <c r="T15" s="3" t="s">
        <v>25</v>
      </c>
    </row>
    <row r="16" spans="1:20" x14ac:dyDescent="0.25">
      <c r="D16" s="1" t="s">
        <v>7</v>
      </c>
      <c r="E16" s="1">
        <v>20</v>
      </c>
      <c r="F16" s="1">
        <v>45</v>
      </c>
      <c r="G16" s="1">
        <v>65</v>
      </c>
      <c r="K16">
        <v>3</v>
      </c>
      <c r="L16">
        <v>0</v>
      </c>
      <c r="M16">
        <v>0</v>
      </c>
      <c r="N16">
        <f t="shared" si="0"/>
        <v>0</v>
      </c>
      <c r="O16" s="1" t="s">
        <v>22</v>
      </c>
      <c r="P16" s="1">
        <v>3</v>
      </c>
      <c r="Q16" s="1">
        <v>142.14999999999998</v>
      </c>
      <c r="R16" s="1">
        <v>47.383333333333326</v>
      </c>
      <c r="S16" s="1">
        <v>86.151515151515099</v>
      </c>
      <c r="T16" s="1">
        <v>4.3369794404448077E-10</v>
      </c>
    </row>
    <row r="17" spans="3:23" x14ac:dyDescent="0.25">
      <c r="D17" s="1" t="s">
        <v>8</v>
      </c>
      <c r="E17" s="1">
        <v>4</v>
      </c>
      <c r="F17" s="1">
        <v>9</v>
      </c>
      <c r="G17" s="1">
        <v>6.5</v>
      </c>
      <c r="K17">
        <v>4</v>
      </c>
      <c r="L17">
        <v>0</v>
      </c>
      <c r="M17">
        <v>0</v>
      </c>
      <c r="N17">
        <f t="shared" si="0"/>
        <v>0</v>
      </c>
      <c r="O17" s="1" t="s">
        <v>23</v>
      </c>
      <c r="P17" s="1">
        <v>16</v>
      </c>
      <c r="Q17" s="1">
        <v>8.8000000000000043</v>
      </c>
      <c r="R17" s="1">
        <v>0.55000000000000027</v>
      </c>
      <c r="S17" s="1"/>
      <c r="T17" s="1"/>
    </row>
    <row r="18" spans="3:23" ht="15.75" thickBot="1" x14ac:dyDescent="0.3">
      <c r="D18" s="1" t="s">
        <v>0</v>
      </c>
      <c r="E18" s="1">
        <v>0.5</v>
      </c>
      <c r="F18" s="1">
        <v>0.5</v>
      </c>
      <c r="G18" s="1">
        <v>7.3888888888888893</v>
      </c>
      <c r="K18">
        <v>4</v>
      </c>
      <c r="L18">
        <v>0</v>
      </c>
      <c r="M18">
        <v>0</v>
      </c>
      <c r="N18">
        <f t="shared" si="0"/>
        <v>0</v>
      </c>
      <c r="O18" s="2" t="s">
        <v>15</v>
      </c>
      <c r="P18" s="2">
        <v>19</v>
      </c>
      <c r="Q18" s="2">
        <v>150.94999999999999</v>
      </c>
      <c r="R18" s="2"/>
      <c r="S18" s="2"/>
      <c r="T18" s="2"/>
    </row>
    <row r="19" spans="3:23" ht="15.75" thickBot="1" x14ac:dyDescent="0.3">
      <c r="D19" s="1"/>
      <c r="E19" s="1"/>
      <c r="F19" s="1"/>
      <c r="G19" s="1"/>
      <c r="K19">
        <v>4</v>
      </c>
      <c r="L19">
        <v>0</v>
      </c>
      <c r="M19">
        <v>0</v>
      </c>
      <c r="N19">
        <f t="shared" si="0"/>
        <v>0</v>
      </c>
    </row>
    <row r="20" spans="3:23" ht="15.75" thickBot="1" x14ac:dyDescent="0.3">
      <c r="D20" s="7" t="s">
        <v>15</v>
      </c>
      <c r="E20" s="7"/>
      <c r="F20" s="7"/>
      <c r="G20" s="7"/>
      <c r="K20">
        <v>5</v>
      </c>
      <c r="L20">
        <v>0</v>
      </c>
      <c r="M20">
        <v>0</v>
      </c>
      <c r="N20">
        <f t="shared" si="0"/>
        <v>0</v>
      </c>
      <c r="O20" s="3"/>
      <c r="P20" s="3" t="s">
        <v>26</v>
      </c>
      <c r="Q20" s="3" t="s">
        <v>21</v>
      </c>
      <c r="R20" s="3" t="s">
        <v>3</v>
      </c>
      <c r="S20" s="3" t="s">
        <v>13</v>
      </c>
      <c r="T20" s="3" t="s">
        <v>27</v>
      </c>
      <c r="U20" s="3" t="s">
        <v>28</v>
      </c>
      <c r="V20" s="3" t="s">
        <v>29</v>
      </c>
      <c r="W20" s="3" t="s">
        <v>30</v>
      </c>
    </row>
    <row r="21" spans="3:23" x14ac:dyDescent="0.25">
      <c r="D21" s="1" t="s">
        <v>6</v>
      </c>
      <c r="E21" s="1">
        <v>10</v>
      </c>
      <c r="F21" s="1">
        <v>10</v>
      </c>
      <c r="G21" s="1"/>
      <c r="K21">
        <v>8</v>
      </c>
      <c r="L21">
        <v>1</v>
      </c>
      <c r="M21">
        <v>0</v>
      </c>
      <c r="N21">
        <f t="shared" si="0"/>
        <v>0</v>
      </c>
      <c r="O21" s="1" t="s">
        <v>24</v>
      </c>
      <c r="P21" s="1">
        <v>4.0000000000000009</v>
      </c>
      <c r="Q21" s="1">
        <v>0.33166247903554008</v>
      </c>
      <c r="R21" s="1">
        <v>12.060453783110544</v>
      </c>
      <c r="S21" s="1">
        <v>1.91292781964521E-9</v>
      </c>
      <c r="T21" s="1">
        <v>3.2969069531397013</v>
      </c>
      <c r="U21" s="1">
        <v>4.7030930468603005</v>
      </c>
      <c r="V21" s="1">
        <v>3.2969069531397013</v>
      </c>
      <c r="W21" s="1">
        <v>4.7030930468603005</v>
      </c>
    </row>
    <row r="22" spans="3:23" x14ac:dyDescent="0.25">
      <c r="D22" s="1" t="s">
        <v>7</v>
      </c>
      <c r="E22" s="1">
        <v>30</v>
      </c>
      <c r="F22" s="1">
        <v>79</v>
      </c>
      <c r="G22" s="1"/>
      <c r="K22">
        <v>9</v>
      </c>
      <c r="L22">
        <v>1</v>
      </c>
      <c r="M22">
        <v>0</v>
      </c>
      <c r="N22">
        <f t="shared" si="0"/>
        <v>0</v>
      </c>
      <c r="O22" s="1" t="s">
        <v>35</v>
      </c>
      <c r="P22" s="1">
        <v>5</v>
      </c>
      <c r="Q22" s="1">
        <v>0.46904157598234308</v>
      </c>
      <c r="R22" s="1">
        <v>10.660035817780519</v>
      </c>
      <c r="S22" s="1">
        <v>1.1207483057906245E-8</v>
      </c>
      <c r="T22" s="1">
        <v>4.0056762775199424</v>
      </c>
      <c r="U22" s="1">
        <v>5.9943237224800576</v>
      </c>
      <c r="V22" s="1">
        <v>4.0056762775199424</v>
      </c>
      <c r="W22" s="1">
        <v>5.9943237224800576</v>
      </c>
    </row>
    <row r="23" spans="3:23" x14ac:dyDescent="0.25">
      <c r="D23" s="1" t="s">
        <v>8</v>
      </c>
      <c r="E23" s="1">
        <v>3</v>
      </c>
      <c r="F23" s="1">
        <v>7.9</v>
      </c>
      <c r="G23" s="1"/>
      <c r="K23">
        <v>9</v>
      </c>
      <c r="L23">
        <v>1</v>
      </c>
      <c r="M23">
        <v>0</v>
      </c>
      <c r="N23">
        <f t="shared" si="0"/>
        <v>0</v>
      </c>
      <c r="O23" s="1" t="s">
        <v>32</v>
      </c>
      <c r="P23" s="1">
        <v>-2.0000000000000013</v>
      </c>
      <c r="Q23" s="1">
        <v>0.46904157598234303</v>
      </c>
      <c r="R23" s="1">
        <v>-4.2640143271122106</v>
      </c>
      <c r="S23" s="1">
        <v>5.9357351720372539E-4</v>
      </c>
      <c r="T23" s="1">
        <v>-2.9943237224800594</v>
      </c>
      <c r="U23" s="1">
        <v>-1.0056762775199433</v>
      </c>
      <c r="V23" s="1">
        <v>-2.9943237224800594</v>
      </c>
      <c r="W23" s="1">
        <v>-1.0056762775199433</v>
      </c>
    </row>
    <row r="24" spans="3:23" ht="15.75" thickBot="1" x14ac:dyDescent="0.3">
      <c r="D24" s="1" t="s">
        <v>0</v>
      </c>
      <c r="E24" s="1">
        <v>1.5555555555555556</v>
      </c>
      <c r="F24" s="1">
        <v>1.8777777777777753</v>
      </c>
      <c r="G24" s="1"/>
      <c r="K24">
        <v>9</v>
      </c>
      <c r="L24">
        <v>1</v>
      </c>
      <c r="M24">
        <v>0</v>
      </c>
      <c r="N24">
        <f t="shared" si="0"/>
        <v>0</v>
      </c>
      <c r="O24" s="2" t="s">
        <v>46</v>
      </c>
      <c r="P24" s="2">
        <v>-0.19999999999999912</v>
      </c>
      <c r="Q24" s="2">
        <v>0.66332495807108005</v>
      </c>
      <c r="R24" s="2">
        <v>-0.30151134457776224</v>
      </c>
      <c r="S24" s="2">
        <v>0.76690801925522356</v>
      </c>
      <c r="T24" s="2">
        <v>-1.6061860937205985</v>
      </c>
      <c r="U24" s="2">
        <v>1.2061860937206004</v>
      </c>
      <c r="V24" s="2">
        <v>-1.6061860937205985</v>
      </c>
      <c r="W24" s="2">
        <v>1.2061860937206004</v>
      </c>
    </row>
    <row r="25" spans="3:23" x14ac:dyDescent="0.25">
      <c r="D25" s="1"/>
      <c r="E25" s="1"/>
      <c r="F25" s="1"/>
      <c r="G25" s="1"/>
      <c r="K25">
        <v>10</v>
      </c>
      <c r="L25">
        <v>1</v>
      </c>
      <c r="M25">
        <v>0</v>
      </c>
      <c r="N25">
        <f t="shared" si="0"/>
        <v>0</v>
      </c>
    </row>
    <row r="26" spans="3:23" x14ac:dyDescent="0.25">
      <c r="K26" s="6"/>
    </row>
    <row r="27" spans="3:23" ht="15.75" thickBot="1" x14ac:dyDescent="0.3">
      <c r="D27" t="s">
        <v>9</v>
      </c>
      <c r="P27" s="4" t="s">
        <v>52</v>
      </c>
      <c r="Q27" s="4" t="s">
        <v>47</v>
      </c>
    </row>
    <row r="28" spans="3:23" x14ac:dyDescent="0.25">
      <c r="D28" s="3" t="s">
        <v>10</v>
      </c>
      <c r="E28" s="3" t="s">
        <v>4</v>
      </c>
      <c r="F28" s="3" t="s">
        <v>2</v>
      </c>
      <c r="G28" s="3" t="s">
        <v>11</v>
      </c>
      <c r="H28" s="3" t="s">
        <v>12</v>
      </c>
      <c r="I28" s="3" t="s">
        <v>13</v>
      </c>
      <c r="J28" s="3" t="s">
        <v>14</v>
      </c>
      <c r="O28" t="s">
        <v>50</v>
      </c>
      <c r="P28">
        <f>P21+P22*0+P23*1+P24*0</f>
        <v>1.9999999999999996</v>
      </c>
      <c r="Q28">
        <f>P21+P22*1+P23*1+P24*1</f>
        <v>6.7999999999999989</v>
      </c>
    </row>
    <row r="29" spans="3:23" x14ac:dyDescent="0.25">
      <c r="C29" s="8" t="s">
        <v>44</v>
      </c>
      <c r="D29" s="1" t="s">
        <v>37</v>
      </c>
      <c r="E29" s="1">
        <v>22.049999999999983</v>
      </c>
      <c r="F29" s="1">
        <v>1</v>
      </c>
      <c r="G29" s="1">
        <v>22.049999999999983</v>
      </c>
      <c r="H29" s="1">
        <v>40.090909090909058</v>
      </c>
      <c r="I29" s="1">
        <v>9.9688636574978777E-6</v>
      </c>
      <c r="J29" s="1">
        <v>4.4939984776663584</v>
      </c>
      <c r="O29" t="s">
        <v>51</v>
      </c>
      <c r="P29">
        <f>P21+P22*0+P23*0+P24*0</f>
        <v>4.0000000000000009</v>
      </c>
      <c r="Q29">
        <f>P21+P22*1+P23*0+P24*0</f>
        <v>9</v>
      </c>
    </row>
    <row r="30" spans="3:23" x14ac:dyDescent="0.25">
      <c r="C30" s="8" t="s">
        <v>45</v>
      </c>
      <c r="D30" s="1" t="s">
        <v>38</v>
      </c>
      <c r="E30" s="1">
        <v>120.04999999999998</v>
      </c>
      <c r="F30" s="1">
        <v>1</v>
      </c>
      <c r="G30" s="1">
        <v>120.04999999999998</v>
      </c>
      <c r="H30" s="1">
        <v>218.27272727272722</v>
      </c>
      <c r="I30" s="1">
        <v>9.5916367902718029E-11</v>
      </c>
      <c r="J30" s="1">
        <v>4.4939984776663584</v>
      </c>
    </row>
    <row r="31" spans="3:23" x14ac:dyDescent="0.25">
      <c r="D31" s="1" t="s">
        <v>39</v>
      </c>
      <c r="E31" s="1">
        <v>5.0000000000022027E-2</v>
      </c>
      <c r="F31" s="1">
        <v>1</v>
      </c>
      <c r="G31" s="1">
        <v>5.0000000000022027E-2</v>
      </c>
      <c r="H31" s="1">
        <v>9.0909090909130949E-2</v>
      </c>
      <c r="I31" s="1">
        <v>0.76690801925517282</v>
      </c>
      <c r="J31" s="1">
        <v>4.4939984776663584</v>
      </c>
    </row>
    <row r="32" spans="3:23" x14ac:dyDescent="0.25">
      <c r="D32" s="1" t="s">
        <v>40</v>
      </c>
      <c r="E32" s="1">
        <v>8.8000000000000007</v>
      </c>
      <c r="F32" s="1">
        <v>16</v>
      </c>
      <c r="G32" s="1">
        <v>0.55000000000000004</v>
      </c>
      <c r="H32" s="1"/>
      <c r="I32" s="1"/>
      <c r="J32" s="1"/>
    </row>
    <row r="33" spans="4:10" x14ac:dyDescent="0.25">
      <c r="D33" s="1"/>
      <c r="E33" s="1"/>
      <c r="F33" s="1"/>
      <c r="G33" s="1"/>
      <c r="H33" s="1"/>
      <c r="I33" s="1"/>
      <c r="J33" s="1"/>
    </row>
    <row r="34" spans="4:10" ht="15.75" thickBot="1" x14ac:dyDescent="0.3">
      <c r="D34" s="2" t="s">
        <v>15</v>
      </c>
      <c r="E34" s="2">
        <v>150.94999999999999</v>
      </c>
      <c r="F34" s="2">
        <v>19</v>
      </c>
      <c r="G34" s="2"/>
      <c r="H34" s="2"/>
      <c r="I34" s="2"/>
      <c r="J34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opLeftCell="A4" workbookViewId="0">
      <selection activeCell="E25" sqref="E25"/>
    </sheetView>
  </sheetViews>
  <sheetFormatPr defaultRowHeight="15" x14ac:dyDescent="0.25"/>
  <cols>
    <col min="3" max="3" width="11.28515625" bestFit="1" customWidth="1"/>
  </cols>
  <sheetData>
    <row r="1" spans="1:10" x14ac:dyDescent="0.25">
      <c r="A1" t="s">
        <v>53</v>
      </c>
    </row>
    <row r="2" spans="1:10" x14ac:dyDescent="0.25">
      <c r="A2" t="s">
        <v>54</v>
      </c>
    </row>
    <row r="3" spans="1:10" x14ac:dyDescent="0.25">
      <c r="A3" t="s">
        <v>55</v>
      </c>
    </row>
    <row r="4" spans="1:10" x14ac:dyDescent="0.25">
      <c r="A4" t="s">
        <v>56</v>
      </c>
    </row>
    <row r="5" spans="1:10" x14ac:dyDescent="0.25">
      <c r="A5" s="4" t="s">
        <v>31</v>
      </c>
      <c r="B5" s="4" t="s">
        <v>35</v>
      </c>
      <c r="C5" s="4" t="s">
        <v>32</v>
      </c>
      <c r="D5" t="s">
        <v>46</v>
      </c>
      <c r="E5" t="s">
        <v>16</v>
      </c>
    </row>
    <row r="6" spans="1:10" ht="15.75" thickBot="1" x14ac:dyDescent="0.3">
      <c r="A6">
        <v>1</v>
      </c>
      <c r="B6">
        <v>0</v>
      </c>
      <c r="C6">
        <v>0</v>
      </c>
      <c r="D6">
        <f>B6*C6</f>
        <v>0</v>
      </c>
    </row>
    <row r="7" spans="1:10" x14ac:dyDescent="0.25">
      <c r="A7">
        <v>2</v>
      </c>
      <c r="B7">
        <v>0</v>
      </c>
      <c r="C7">
        <v>0</v>
      </c>
      <c r="D7">
        <f t="shared" ref="D7:D25" si="0">B7*C7</f>
        <v>0</v>
      </c>
      <c r="E7" s="5" t="s">
        <v>17</v>
      </c>
      <c r="F7" s="5"/>
    </row>
    <row r="8" spans="1:10" x14ac:dyDescent="0.25">
      <c r="A8">
        <v>2</v>
      </c>
      <c r="B8">
        <v>0</v>
      </c>
      <c r="C8">
        <v>0</v>
      </c>
      <c r="D8">
        <f t="shared" si="0"/>
        <v>0</v>
      </c>
      <c r="E8" s="1" t="s">
        <v>18</v>
      </c>
      <c r="F8" s="1">
        <v>0.97024291546239516</v>
      </c>
    </row>
    <row r="9" spans="1:10" x14ac:dyDescent="0.25">
      <c r="A9">
        <v>2</v>
      </c>
      <c r="B9">
        <v>0</v>
      </c>
      <c r="C9">
        <v>0</v>
      </c>
      <c r="D9">
        <f t="shared" si="0"/>
        <v>0</v>
      </c>
      <c r="E9" s="1" t="s">
        <v>19</v>
      </c>
      <c r="F9" s="1">
        <v>0.94137131500496851</v>
      </c>
    </row>
    <row r="10" spans="1:10" x14ac:dyDescent="0.25">
      <c r="A10">
        <v>3</v>
      </c>
      <c r="B10">
        <v>0</v>
      </c>
      <c r="C10">
        <v>0</v>
      </c>
      <c r="D10">
        <f t="shared" si="0"/>
        <v>0</v>
      </c>
      <c r="E10" s="1" t="s">
        <v>20</v>
      </c>
      <c r="F10" s="1">
        <v>0.93447382265261181</v>
      </c>
    </row>
    <row r="11" spans="1:10" x14ac:dyDescent="0.25">
      <c r="A11">
        <v>6</v>
      </c>
      <c r="B11">
        <v>1</v>
      </c>
      <c r="C11">
        <v>0</v>
      </c>
      <c r="D11">
        <f t="shared" si="0"/>
        <v>0</v>
      </c>
      <c r="E11" s="1" t="s">
        <v>21</v>
      </c>
      <c r="F11" s="1">
        <v>0.72151800760210971</v>
      </c>
    </row>
    <row r="12" spans="1:10" ht="15.75" thickBot="1" x14ac:dyDescent="0.3">
      <c r="A12">
        <v>7</v>
      </c>
      <c r="B12">
        <v>1</v>
      </c>
      <c r="C12">
        <v>0</v>
      </c>
      <c r="D12">
        <f t="shared" si="0"/>
        <v>0</v>
      </c>
      <c r="E12" s="2" t="s">
        <v>1</v>
      </c>
      <c r="F12" s="2">
        <v>20</v>
      </c>
    </row>
    <row r="13" spans="1:10" x14ac:dyDescent="0.25">
      <c r="A13">
        <v>8</v>
      </c>
      <c r="B13">
        <v>1</v>
      </c>
      <c r="C13">
        <v>0</v>
      </c>
      <c r="D13">
        <f t="shared" si="0"/>
        <v>0</v>
      </c>
    </row>
    <row r="14" spans="1:10" ht="15.75" thickBot="1" x14ac:dyDescent="0.3">
      <c r="A14">
        <v>6</v>
      </c>
      <c r="B14">
        <v>1</v>
      </c>
      <c r="C14">
        <v>0</v>
      </c>
      <c r="D14">
        <f t="shared" si="0"/>
        <v>0</v>
      </c>
      <c r="E14" t="s">
        <v>9</v>
      </c>
    </row>
    <row r="15" spans="1:10" x14ac:dyDescent="0.25">
      <c r="A15">
        <v>7</v>
      </c>
      <c r="B15">
        <v>1</v>
      </c>
      <c r="C15">
        <v>0</v>
      </c>
      <c r="D15">
        <f t="shared" si="0"/>
        <v>0</v>
      </c>
      <c r="E15" s="3"/>
      <c r="F15" s="3" t="s">
        <v>2</v>
      </c>
      <c r="G15" s="3" t="s">
        <v>4</v>
      </c>
      <c r="H15" s="3" t="s">
        <v>11</v>
      </c>
      <c r="I15" s="3" t="s">
        <v>12</v>
      </c>
      <c r="J15" s="3" t="s">
        <v>25</v>
      </c>
    </row>
    <row r="16" spans="1:10" x14ac:dyDescent="0.25">
      <c r="A16">
        <v>3</v>
      </c>
      <c r="B16">
        <v>0</v>
      </c>
      <c r="C16">
        <v>1</v>
      </c>
      <c r="D16">
        <f t="shared" si="0"/>
        <v>0</v>
      </c>
      <c r="E16" s="1" t="s">
        <v>22</v>
      </c>
      <c r="F16" s="1">
        <v>2</v>
      </c>
      <c r="G16" s="1">
        <v>142.1</v>
      </c>
      <c r="H16" s="1">
        <v>71.05</v>
      </c>
      <c r="I16" s="1">
        <v>136.48022598870045</v>
      </c>
      <c r="J16" s="1">
        <v>3.380152569237717E-11</v>
      </c>
    </row>
    <row r="17" spans="1:13" x14ac:dyDescent="0.25">
      <c r="A17">
        <v>4</v>
      </c>
      <c r="B17">
        <v>0</v>
      </c>
      <c r="C17">
        <v>1</v>
      </c>
      <c r="D17">
        <f t="shared" si="0"/>
        <v>0</v>
      </c>
      <c r="E17" s="1" t="s">
        <v>23</v>
      </c>
      <c r="F17" s="1">
        <v>17</v>
      </c>
      <c r="G17" s="1">
        <v>8.8500000000000068</v>
      </c>
      <c r="H17" s="1">
        <v>0.52058823529411802</v>
      </c>
      <c r="I17" s="1"/>
      <c r="J17" s="1"/>
    </row>
    <row r="18" spans="1:13" ht="15.75" thickBot="1" x14ac:dyDescent="0.3">
      <c r="A18">
        <v>4</v>
      </c>
      <c r="B18">
        <v>0</v>
      </c>
      <c r="C18">
        <v>1</v>
      </c>
      <c r="D18">
        <f t="shared" si="0"/>
        <v>0</v>
      </c>
      <c r="E18" s="2" t="s">
        <v>15</v>
      </c>
      <c r="F18" s="2">
        <v>19</v>
      </c>
      <c r="G18" s="2">
        <v>150.94999999999999</v>
      </c>
      <c r="H18" s="2"/>
      <c r="I18" s="2"/>
      <c r="J18" s="2"/>
    </row>
    <row r="19" spans="1:13" ht="15.75" thickBot="1" x14ac:dyDescent="0.3">
      <c r="A19">
        <v>4</v>
      </c>
      <c r="B19">
        <v>0</v>
      </c>
      <c r="C19">
        <v>1</v>
      </c>
      <c r="D19">
        <f t="shared" si="0"/>
        <v>0</v>
      </c>
    </row>
    <row r="20" spans="1:13" x14ac:dyDescent="0.25">
      <c r="A20">
        <v>5</v>
      </c>
      <c r="B20">
        <v>0</v>
      </c>
      <c r="C20">
        <v>1</v>
      </c>
      <c r="D20">
        <f t="shared" si="0"/>
        <v>0</v>
      </c>
      <c r="E20" s="3"/>
      <c r="F20" s="3" t="s">
        <v>26</v>
      </c>
      <c r="G20" s="3" t="s">
        <v>21</v>
      </c>
      <c r="H20" s="3" t="s">
        <v>3</v>
      </c>
      <c r="I20" s="3" t="s">
        <v>13</v>
      </c>
      <c r="J20" s="3" t="s">
        <v>27</v>
      </c>
      <c r="K20" s="3" t="s">
        <v>28</v>
      </c>
      <c r="L20" s="3" t="s">
        <v>29</v>
      </c>
      <c r="M20" s="3" t="s">
        <v>30</v>
      </c>
    </row>
    <row r="21" spans="1:13" x14ac:dyDescent="0.25">
      <c r="A21">
        <v>8</v>
      </c>
      <c r="B21">
        <v>1</v>
      </c>
      <c r="C21">
        <v>1</v>
      </c>
      <c r="D21">
        <f t="shared" si="0"/>
        <v>1</v>
      </c>
      <c r="E21" s="1" t="s">
        <v>24</v>
      </c>
      <c r="F21" s="1">
        <v>1.9499999999999997</v>
      </c>
      <c r="G21" s="1">
        <v>0.27944272274317272</v>
      </c>
      <c r="H21" s="1">
        <v>6.9781742063549288</v>
      </c>
      <c r="I21" s="1">
        <v>2.2257462749658112E-6</v>
      </c>
      <c r="J21" s="1">
        <v>1.3604273904442974</v>
      </c>
      <c r="K21" s="1">
        <v>2.5395726095557021</v>
      </c>
      <c r="L21" s="1">
        <v>1.3604273904442974</v>
      </c>
      <c r="M21" s="1">
        <v>2.5395726095557021</v>
      </c>
    </row>
    <row r="22" spans="1:13" x14ac:dyDescent="0.25">
      <c r="A22">
        <v>9</v>
      </c>
      <c r="B22">
        <v>1</v>
      </c>
      <c r="C22">
        <v>1</v>
      </c>
      <c r="D22">
        <f t="shared" si="0"/>
        <v>1</v>
      </c>
      <c r="E22" s="1" t="s">
        <v>35</v>
      </c>
      <c r="F22" s="1">
        <v>4.9000000000000004</v>
      </c>
      <c r="G22" s="1">
        <v>0.32267266239770542</v>
      </c>
      <c r="H22" s="1">
        <v>15.185668236005</v>
      </c>
      <c r="I22" s="1">
        <v>2.5466846836123458E-11</v>
      </c>
      <c r="J22" s="1">
        <v>4.2192201903323703</v>
      </c>
      <c r="K22" s="1">
        <v>5.5807798096676304</v>
      </c>
      <c r="L22" s="1">
        <v>4.2192201903323703</v>
      </c>
      <c r="M22" s="1">
        <v>5.5807798096676304</v>
      </c>
    </row>
    <row r="23" spans="1:13" ht="15.75" thickBot="1" x14ac:dyDescent="0.3">
      <c r="A23">
        <v>9</v>
      </c>
      <c r="B23">
        <v>1</v>
      </c>
      <c r="C23">
        <v>1</v>
      </c>
      <c r="D23">
        <f t="shared" si="0"/>
        <v>1</v>
      </c>
      <c r="E23" s="2" t="s">
        <v>32</v>
      </c>
      <c r="F23" s="2">
        <v>2.1000000000000005</v>
      </c>
      <c r="G23" s="2">
        <v>0.32267266239770542</v>
      </c>
      <c r="H23" s="2">
        <v>6.5081435297164303</v>
      </c>
      <c r="I23" s="2">
        <v>5.3604430588956913E-6</v>
      </c>
      <c r="J23" s="2">
        <v>1.4192201903323709</v>
      </c>
      <c r="K23" s="2">
        <v>2.7807798096676302</v>
      </c>
      <c r="L23" s="2">
        <v>1.4192201903323709</v>
      </c>
      <c r="M23" s="2">
        <v>2.7807798096676302</v>
      </c>
    </row>
    <row r="24" spans="1:13" x14ac:dyDescent="0.25">
      <c r="A24">
        <v>9</v>
      </c>
      <c r="B24">
        <v>1</v>
      </c>
      <c r="C24">
        <v>1</v>
      </c>
      <c r="D24">
        <f t="shared" si="0"/>
        <v>1</v>
      </c>
    </row>
    <row r="25" spans="1:13" x14ac:dyDescent="0.25">
      <c r="A25">
        <v>10</v>
      </c>
      <c r="B25">
        <v>1</v>
      </c>
      <c r="C25">
        <v>1</v>
      </c>
      <c r="D25">
        <f t="shared" si="0"/>
        <v>1</v>
      </c>
    </row>
    <row r="26" spans="1:13" x14ac:dyDescent="0.25">
      <c r="A26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workbookViewId="0">
      <selection activeCell="A5" sqref="A5:C17"/>
    </sheetView>
  </sheetViews>
  <sheetFormatPr defaultRowHeight="15" x14ac:dyDescent="0.25"/>
  <cols>
    <col min="2" max="2" width="10.7109375" customWidth="1"/>
    <col min="3" max="4" width="13" customWidth="1"/>
    <col min="6" max="6" width="11.28515625" bestFit="1" customWidth="1"/>
    <col min="9" max="9" width="13" customWidth="1"/>
  </cols>
  <sheetData>
    <row r="1" spans="1:14" x14ac:dyDescent="0.25">
      <c r="A1" t="s">
        <v>43</v>
      </c>
    </row>
    <row r="2" spans="1:14" x14ac:dyDescent="0.25">
      <c r="A2" t="s">
        <v>41</v>
      </c>
    </row>
    <row r="3" spans="1:14" x14ac:dyDescent="0.25">
      <c r="A3" t="s">
        <v>42</v>
      </c>
    </row>
    <row r="5" spans="1:14" x14ac:dyDescent="0.25">
      <c r="B5" t="s">
        <v>49</v>
      </c>
      <c r="C5" t="s">
        <v>48</v>
      </c>
      <c r="E5" s="4" t="s">
        <v>31</v>
      </c>
      <c r="F5" s="4" t="s">
        <v>35</v>
      </c>
      <c r="G5" s="4" t="s">
        <v>32</v>
      </c>
      <c r="H5" t="s">
        <v>46</v>
      </c>
      <c r="I5" t="s">
        <v>16</v>
      </c>
    </row>
    <row r="6" spans="1:14" ht="15.75" thickBot="1" x14ac:dyDescent="0.3">
      <c r="A6" t="s">
        <v>33</v>
      </c>
      <c r="B6">
        <v>1</v>
      </c>
      <c r="C6">
        <v>6</v>
      </c>
      <c r="E6">
        <v>1</v>
      </c>
      <c r="F6">
        <v>0</v>
      </c>
      <c r="G6">
        <v>1</v>
      </c>
      <c r="H6">
        <f>F6*G6</f>
        <v>0</v>
      </c>
    </row>
    <row r="7" spans="1:14" x14ac:dyDescent="0.25">
      <c r="B7">
        <v>2</v>
      </c>
      <c r="C7">
        <v>7</v>
      </c>
      <c r="E7">
        <v>2</v>
      </c>
      <c r="F7">
        <v>0</v>
      </c>
      <c r="G7">
        <v>1</v>
      </c>
      <c r="H7">
        <f t="shared" ref="H7:H25" si="0">F7*G7</f>
        <v>0</v>
      </c>
      <c r="I7" s="5" t="s">
        <v>17</v>
      </c>
      <c r="J7" s="5"/>
    </row>
    <row r="8" spans="1:14" x14ac:dyDescent="0.25">
      <c r="B8">
        <v>2</v>
      </c>
      <c r="C8">
        <v>8</v>
      </c>
      <c r="E8">
        <v>2</v>
      </c>
      <c r="F8">
        <v>0</v>
      </c>
      <c r="G8">
        <v>1</v>
      </c>
      <c r="H8">
        <f t="shared" si="0"/>
        <v>0</v>
      </c>
      <c r="I8" s="1" t="s">
        <v>18</v>
      </c>
      <c r="J8" s="1">
        <v>0.96880791833632884</v>
      </c>
    </row>
    <row r="9" spans="1:14" x14ac:dyDescent="0.25">
      <c r="B9">
        <v>2</v>
      </c>
      <c r="C9">
        <v>6</v>
      </c>
      <c r="E9">
        <v>2</v>
      </c>
      <c r="F9">
        <v>0</v>
      </c>
      <c r="G9">
        <v>1</v>
      </c>
      <c r="H9">
        <f t="shared" si="0"/>
        <v>0</v>
      </c>
      <c r="I9" s="1" t="s">
        <v>19</v>
      </c>
      <c r="J9" s="1">
        <v>0.93858878263117074</v>
      </c>
    </row>
    <row r="10" spans="1:14" x14ac:dyDescent="0.25">
      <c r="B10">
        <v>3</v>
      </c>
      <c r="C10">
        <v>7</v>
      </c>
      <c r="E10">
        <v>3</v>
      </c>
      <c r="F10">
        <v>0</v>
      </c>
      <c r="G10">
        <v>1</v>
      </c>
      <c r="H10">
        <f t="shared" si="0"/>
        <v>0</v>
      </c>
      <c r="I10" s="1" t="s">
        <v>20</v>
      </c>
      <c r="J10" s="1">
        <v>0.9283535797363659</v>
      </c>
    </row>
    <row r="11" spans="1:14" x14ac:dyDescent="0.25">
      <c r="A11" t="s">
        <v>34</v>
      </c>
      <c r="B11">
        <v>3</v>
      </c>
      <c r="C11">
        <v>8</v>
      </c>
      <c r="E11">
        <v>6</v>
      </c>
      <c r="F11">
        <v>1</v>
      </c>
      <c r="G11">
        <v>1</v>
      </c>
      <c r="H11">
        <f t="shared" si="0"/>
        <v>1</v>
      </c>
      <c r="I11" s="1" t="s">
        <v>21</v>
      </c>
      <c r="J11" s="1">
        <v>0.77459666924148396</v>
      </c>
    </row>
    <row r="12" spans="1:14" ht="15.75" thickBot="1" x14ac:dyDescent="0.3">
      <c r="B12">
        <v>4</v>
      </c>
      <c r="C12">
        <v>9</v>
      </c>
      <c r="E12">
        <v>7</v>
      </c>
      <c r="F12">
        <v>1</v>
      </c>
      <c r="G12">
        <v>1</v>
      </c>
      <c r="H12">
        <f t="shared" si="0"/>
        <v>1</v>
      </c>
      <c r="I12" s="2" t="s">
        <v>1</v>
      </c>
      <c r="J12" s="2">
        <v>22</v>
      </c>
    </row>
    <row r="13" spans="1:14" x14ac:dyDescent="0.25">
      <c r="B13">
        <v>4</v>
      </c>
      <c r="C13">
        <v>9</v>
      </c>
      <c r="E13">
        <v>8</v>
      </c>
      <c r="F13">
        <v>1</v>
      </c>
      <c r="G13">
        <v>1</v>
      </c>
      <c r="H13">
        <f t="shared" si="0"/>
        <v>1</v>
      </c>
    </row>
    <row r="14" spans="1:14" ht="15.75" thickBot="1" x14ac:dyDescent="0.3">
      <c r="B14">
        <v>4</v>
      </c>
      <c r="C14">
        <v>9</v>
      </c>
      <c r="E14">
        <v>6</v>
      </c>
      <c r="F14">
        <v>1</v>
      </c>
      <c r="G14">
        <v>1</v>
      </c>
      <c r="H14">
        <f t="shared" si="0"/>
        <v>1</v>
      </c>
      <c r="I14" t="s">
        <v>9</v>
      </c>
    </row>
    <row r="15" spans="1:14" x14ac:dyDescent="0.25">
      <c r="B15">
        <v>5</v>
      </c>
      <c r="C15">
        <v>10</v>
      </c>
      <c r="E15">
        <v>7</v>
      </c>
      <c r="F15">
        <v>1</v>
      </c>
      <c r="G15">
        <v>1</v>
      </c>
      <c r="H15">
        <f t="shared" si="0"/>
        <v>1</v>
      </c>
      <c r="I15" s="3"/>
      <c r="J15" s="3" t="s">
        <v>2</v>
      </c>
      <c r="K15" s="3" t="s">
        <v>4</v>
      </c>
      <c r="L15" s="3" t="s">
        <v>11</v>
      </c>
      <c r="M15" s="3" t="s">
        <v>12</v>
      </c>
      <c r="N15" s="3" t="s">
        <v>25</v>
      </c>
    </row>
    <row r="16" spans="1:14" x14ac:dyDescent="0.25">
      <c r="C16">
        <v>10</v>
      </c>
      <c r="E16">
        <v>3</v>
      </c>
      <c r="F16">
        <v>0</v>
      </c>
      <c r="G16">
        <v>0</v>
      </c>
      <c r="H16">
        <f t="shared" si="0"/>
        <v>0</v>
      </c>
      <c r="I16" s="1" t="s">
        <v>22</v>
      </c>
      <c r="J16" s="1">
        <v>3</v>
      </c>
      <c r="K16" s="1">
        <v>165.06363636363636</v>
      </c>
      <c r="L16" s="1">
        <v>55.021212121212123</v>
      </c>
      <c r="M16" s="1">
        <v>91.70202020202008</v>
      </c>
      <c r="N16" s="1">
        <v>4.2551018061580182E-11</v>
      </c>
    </row>
    <row r="17" spans="3:17" x14ac:dyDescent="0.25">
      <c r="C17">
        <v>8</v>
      </c>
      <c r="E17">
        <v>4</v>
      </c>
      <c r="F17">
        <v>0</v>
      </c>
      <c r="G17">
        <v>0</v>
      </c>
      <c r="H17">
        <f t="shared" si="0"/>
        <v>0</v>
      </c>
      <c r="I17" s="1" t="s">
        <v>23</v>
      </c>
      <c r="J17" s="1">
        <v>18</v>
      </c>
      <c r="K17" s="1">
        <v>10.800000000000015</v>
      </c>
      <c r="L17" s="1">
        <v>0.60000000000000087</v>
      </c>
      <c r="M17" s="1"/>
      <c r="N17" s="1"/>
    </row>
    <row r="18" spans="3:17" ht="15.75" thickBot="1" x14ac:dyDescent="0.3">
      <c r="E18">
        <v>4</v>
      </c>
      <c r="F18">
        <v>0</v>
      </c>
      <c r="G18">
        <v>0</v>
      </c>
      <c r="H18">
        <f t="shared" si="0"/>
        <v>0</v>
      </c>
      <c r="I18" s="2" t="s">
        <v>15</v>
      </c>
      <c r="J18" s="2">
        <v>21</v>
      </c>
      <c r="K18" s="2">
        <v>175.86363636363637</v>
      </c>
      <c r="L18" s="2"/>
      <c r="M18" s="2"/>
      <c r="N18" s="2"/>
    </row>
    <row r="19" spans="3:17" ht="15.75" thickBot="1" x14ac:dyDescent="0.3">
      <c r="E19">
        <v>4</v>
      </c>
      <c r="F19">
        <v>0</v>
      </c>
      <c r="G19">
        <v>0</v>
      </c>
      <c r="H19">
        <f t="shared" si="0"/>
        <v>0</v>
      </c>
    </row>
    <row r="20" spans="3:17" x14ac:dyDescent="0.25">
      <c r="E20">
        <v>5</v>
      </c>
      <c r="F20">
        <v>0</v>
      </c>
      <c r="G20">
        <v>0</v>
      </c>
      <c r="H20">
        <f t="shared" si="0"/>
        <v>0</v>
      </c>
      <c r="I20" s="3"/>
      <c r="J20" s="3" t="s">
        <v>26</v>
      </c>
      <c r="K20" s="3" t="s">
        <v>21</v>
      </c>
      <c r="L20" s="3" t="s">
        <v>3</v>
      </c>
      <c r="M20" s="3" t="s">
        <v>13</v>
      </c>
      <c r="N20" s="3" t="s">
        <v>27</v>
      </c>
      <c r="O20" s="3" t="s">
        <v>28</v>
      </c>
      <c r="P20" s="3" t="s">
        <v>29</v>
      </c>
      <c r="Q20" s="3" t="s">
        <v>30</v>
      </c>
    </row>
    <row r="21" spans="3:17" x14ac:dyDescent="0.25">
      <c r="E21">
        <v>8</v>
      </c>
      <c r="F21">
        <v>1</v>
      </c>
      <c r="G21">
        <v>0</v>
      </c>
      <c r="H21">
        <f t="shared" si="0"/>
        <v>0</v>
      </c>
      <c r="I21" s="1" t="s">
        <v>24</v>
      </c>
      <c r="J21" s="1">
        <v>3.9999999999999996</v>
      </c>
      <c r="K21" s="1">
        <v>0.34641016151377585</v>
      </c>
      <c r="L21" s="1">
        <v>11.5470053837925</v>
      </c>
      <c r="M21" s="1">
        <v>9.3524534321125677E-10</v>
      </c>
      <c r="N21" s="1">
        <v>3.2722192567122503</v>
      </c>
      <c r="O21" s="1">
        <v>4.7277807432877488</v>
      </c>
      <c r="P21" s="1">
        <v>3.2722192567122503</v>
      </c>
      <c r="Q21" s="1">
        <v>4.7277807432877488</v>
      </c>
    </row>
    <row r="22" spans="3:17" x14ac:dyDescent="0.25">
      <c r="E22">
        <v>9</v>
      </c>
      <c r="F22">
        <v>1</v>
      </c>
      <c r="G22">
        <v>0</v>
      </c>
      <c r="H22">
        <f t="shared" si="0"/>
        <v>0</v>
      </c>
      <c r="I22" s="1" t="s">
        <v>35</v>
      </c>
      <c r="J22" s="1">
        <v>5.0000000000000009</v>
      </c>
      <c r="K22" s="1">
        <v>0.45355736761107301</v>
      </c>
      <c r="L22" s="1">
        <v>11.023963796102455</v>
      </c>
      <c r="M22" s="1">
        <v>1.952582131257131E-9</v>
      </c>
      <c r="N22" s="1">
        <v>4.047111329872191</v>
      </c>
      <c r="O22" s="1">
        <v>5.9528886701278108</v>
      </c>
      <c r="P22" s="1">
        <v>4.047111329872191</v>
      </c>
      <c r="Q22" s="1">
        <v>5.9528886701278108</v>
      </c>
    </row>
    <row r="23" spans="3:17" x14ac:dyDescent="0.25">
      <c r="E23">
        <v>9</v>
      </c>
      <c r="F23">
        <v>1</v>
      </c>
      <c r="G23">
        <v>0</v>
      </c>
      <c r="H23">
        <f t="shared" si="0"/>
        <v>0</v>
      </c>
      <c r="I23" s="1" t="s">
        <v>32</v>
      </c>
      <c r="J23" s="1">
        <v>-2.0000000000000009</v>
      </c>
      <c r="K23" s="1">
        <v>0.48989794855663604</v>
      </c>
      <c r="L23" s="1">
        <v>-4.0824829046386286</v>
      </c>
      <c r="M23" s="1">
        <v>6.9893969037384824E-4</v>
      </c>
      <c r="N23" s="1">
        <v>-3.0292373975915075</v>
      </c>
      <c r="O23" s="1">
        <v>-0.9707626024084941</v>
      </c>
      <c r="P23" s="1">
        <v>-3.0292373975915075</v>
      </c>
      <c r="Q23" s="1">
        <v>-0.9707626024084941</v>
      </c>
    </row>
    <row r="24" spans="3:17" ht="15.75" thickBot="1" x14ac:dyDescent="0.3">
      <c r="E24">
        <v>9</v>
      </c>
      <c r="F24">
        <v>1</v>
      </c>
      <c r="G24">
        <v>0</v>
      </c>
      <c r="H24">
        <f t="shared" si="0"/>
        <v>0</v>
      </c>
      <c r="I24" s="2" t="s">
        <v>46</v>
      </c>
      <c r="J24" s="2">
        <v>-0.19999999999999882</v>
      </c>
      <c r="K24" s="2">
        <v>0.66761836831702448</v>
      </c>
      <c r="L24" s="2">
        <v>-0.29957234475763711</v>
      </c>
      <c r="M24" s="2">
        <v>0.76793508560539969</v>
      </c>
      <c r="N24" s="2">
        <v>-1.6026141444669946</v>
      </c>
      <c r="O24" s="2">
        <v>1.2026141444669969</v>
      </c>
      <c r="P24" s="2">
        <v>-1.6026141444669946</v>
      </c>
      <c r="Q24" s="2">
        <v>1.2026141444669969</v>
      </c>
    </row>
    <row r="25" spans="3:17" x14ac:dyDescent="0.25">
      <c r="E25">
        <v>10</v>
      </c>
      <c r="F25">
        <v>1</v>
      </c>
      <c r="G25">
        <v>0</v>
      </c>
      <c r="H25">
        <f t="shared" si="0"/>
        <v>0</v>
      </c>
    </row>
    <row r="26" spans="3:17" x14ac:dyDescent="0.25">
      <c r="E26">
        <v>10</v>
      </c>
      <c r="F26">
        <v>1</v>
      </c>
      <c r="G26">
        <v>0</v>
      </c>
      <c r="H26">
        <f t="shared" ref="H26:H27" si="1">F26*G26</f>
        <v>0</v>
      </c>
    </row>
    <row r="27" spans="3:17" x14ac:dyDescent="0.25">
      <c r="E27">
        <v>8</v>
      </c>
      <c r="F27">
        <v>1</v>
      </c>
      <c r="G27">
        <v>0</v>
      </c>
      <c r="H27">
        <f t="shared" si="1"/>
        <v>0</v>
      </c>
    </row>
    <row r="28" spans="3:17" x14ac:dyDescent="0.25">
      <c r="I28" t="s">
        <v>50</v>
      </c>
      <c r="J28">
        <f>J21+J22*0+J23*0+J24*0</f>
        <v>3.9999999999999996</v>
      </c>
      <c r="K28">
        <f>J21+J22*1+J23*0+J24*0</f>
        <v>9</v>
      </c>
    </row>
    <row r="29" spans="3:17" x14ac:dyDescent="0.25">
      <c r="I29" t="s">
        <v>51</v>
      </c>
      <c r="J29">
        <f>J21+J22*0+J23*1+J24*0</f>
        <v>1.9999999999999987</v>
      </c>
      <c r="K29">
        <f>J21+J22*1+J23*1+J24*1</f>
        <v>6.8000000000000007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opLeftCell="D1" workbookViewId="0">
      <selection activeCell="K26" sqref="K26:S48"/>
    </sheetView>
  </sheetViews>
  <sheetFormatPr defaultRowHeight="15" x14ac:dyDescent="0.25"/>
  <cols>
    <col min="2" max="2" width="11" bestFit="1" customWidth="1"/>
    <col min="3" max="3" width="10.42578125" bestFit="1" customWidth="1"/>
    <col min="5" max="5" width="11" bestFit="1" customWidth="1"/>
    <col min="6" max="9" width="11" customWidth="1"/>
    <col min="10" max="10" width="10.42578125" bestFit="1" customWidth="1"/>
    <col min="11" max="11" width="15.140625" customWidth="1"/>
  </cols>
  <sheetData>
    <row r="1" spans="1:19" x14ac:dyDescent="0.25">
      <c r="A1" t="s">
        <v>59</v>
      </c>
      <c r="B1" s="4" t="s">
        <v>58</v>
      </c>
      <c r="C1" s="4" t="s">
        <v>57</v>
      </c>
      <c r="E1" s="4" t="s">
        <v>58</v>
      </c>
      <c r="F1" s="4" t="s">
        <v>60</v>
      </c>
      <c r="G1" s="4" t="s">
        <v>62</v>
      </c>
      <c r="H1" s="4" t="s">
        <v>63</v>
      </c>
      <c r="I1" s="4" t="s">
        <v>64</v>
      </c>
      <c r="J1" s="4" t="s">
        <v>57</v>
      </c>
      <c r="K1" t="s">
        <v>16</v>
      </c>
    </row>
    <row r="2" spans="1:19" ht="15.75" thickBot="1" x14ac:dyDescent="0.3">
      <c r="A2" t="s">
        <v>60</v>
      </c>
      <c r="B2">
        <v>92</v>
      </c>
      <c r="C2">
        <v>88</v>
      </c>
      <c r="E2">
        <v>92</v>
      </c>
      <c r="F2">
        <v>1</v>
      </c>
      <c r="G2">
        <v>0</v>
      </c>
      <c r="H2">
        <f>E2*F2</f>
        <v>92</v>
      </c>
      <c r="I2">
        <f>E2*G2</f>
        <v>0</v>
      </c>
      <c r="J2">
        <v>88</v>
      </c>
    </row>
    <row r="3" spans="1:19" x14ac:dyDescent="0.25">
      <c r="A3" t="s">
        <v>60</v>
      </c>
      <c r="B3">
        <v>63</v>
      </c>
      <c r="C3">
        <v>60</v>
      </c>
      <c r="E3">
        <v>63</v>
      </c>
      <c r="F3">
        <v>1</v>
      </c>
      <c r="G3">
        <v>0</v>
      </c>
      <c r="H3">
        <f t="shared" ref="H3:H32" si="0">E3*F3</f>
        <v>63</v>
      </c>
      <c r="I3">
        <f t="shared" ref="I3:I32" si="1">E3*G3</f>
        <v>0</v>
      </c>
      <c r="J3">
        <v>60</v>
      </c>
      <c r="K3" s="5" t="s">
        <v>17</v>
      </c>
      <c r="L3" s="5"/>
    </row>
    <row r="4" spans="1:19" x14ac:dyDescent="0.25">
      <c r="A4" t="s">
        <v>60</v>
      </c>
      <c r="B4">
        <v>92</v>
      </c>
      <c r="C4">
        <v>87</v>
      </c>
      <c r="E4">
        <v>92</v>
      </c>
      <c r="F4">
        <v>1</v>
      </c>
      <c r="G4">
        <v>0</v>
      </c>
      <c r="H4">
        <f t="shared" si="0"/>
        <v>92</v>
      </c>
      <c r="I4">
        <f t="shared" si="1"/>
        <v>0</v>
      </c>
      <c r="J4">
        <v>87</v>
      </c>
      <c r="K4" s="1" t="s">
        <v>18</v>
      </c>
      <c r="L4" s="1">
        <v>0.99559589401344961</v>
      </c>
    </row>
    <row r="5" spans="1:19" x14ac:dyDescent="0.25">
      <c r="A5" t="s">
        <v>60</v>
      </c>
      <c r="B5">
        <v>86</v>
      </c>
      <c r="C5">
        <v>80</v>
      </c>
      <c r="E5">
        <v>86</v>
      </c>
      <c r="F5">
        <v>1</v>
      </c>
      <c r="G5">
        <v>0</v>
      </c>
      <c r="H5">
        <f t="shared" si="0"/>
        <v>86</v>
      </c>
      <c r="I5">
        <f t="shared" si="1"/>
        <v>0</v>
      </c>
      <c r="J5">
        <v>80</v>
      </c>
      <c r="K5" s="1" t="s">
        <v>19</v>
      </c>
      <c r="L5" s="1">
        <v>0.99121118417644005</v>
      </c>
    </row>
    <row r="6" spans="1:19" x14ac:dyDescent="0.25">
      <c r="A6" t="s">
        <v>60</v>
      </c>
      <c r="B6">
        <v>78</v>
      </c>
      <c r="C6">
        <v>77</v>
      </c>
      <c r="E6">
        <v>78</v>
      </c>
      <c r="F6">
        <v>1</v>
      </c>
      <c r="G6">
        <v>0</v>
      </c>
      <c r="H6">
        <f t="shared" si="0"/>
        <v>78</v>
      </c>
      <c r="I6">
        <f t="shared" si="1"/>
        <v>0</v>
      </c>
      <c r="J6">
        <v>77</v>
      </c>
      <c r="K6" s="1" t="s">
        <v>20</v>
      </c>
      <c r="L6" s="1">
        <v>0.98945342101172817</v>
      </c>
    </row>
    <row r="7" spans="1:19" x14ac:dyDescent="0.25">
      <c r="A7" t="s">
        <v>60</v>
      </c>
      <c r="B7">
        <v>86</v>
      </c>
      <c r="C7">
        <v>84</v>
      </c>
      <c r="E7">
        <v>86</v>
      </c>
      <c r="F7">
        <v>1</v>
      </c>
      <c r="G7">
        <v>0</v>
      </c>
      <c r="H7">
        <f t="shared" si="0"/>
        <v>86</v>
      </c>
      <c r="I7">
        <f t="shared" si="1"/>
        <v>0</v>
      </c>
      <c r="J7">
        <v>84</v>
      </c>
      <c r="K7" s="1" t="s">
        <v>21</v>
      </c>
      <c r="L7" s="1">
        <v>1.2119913305479943</v>
      </c>
    </row>
    <row r="8" spans="1:19" ht="15.75" thickBot="1" x14ac:dyDescent="0.3">
      <c r="A8" t="s">
        <v>60</v>
      </c>
      <c r="B8">
        <v>78</v>
      </c>
      <c r="C8">
        <v>76</v>
      </c>
      <c r="E8">
        <v>78</v>
      </c>
      <c r="F8">
        <v>1</v>
      </c>
      <c r="G8">
        <v>0</v>
      </c>
      <c r="H8">
        <f t="shared" si="0"/>
        <v>78</v>
      </c>
      <c r="I8">
        <f t="shared" si="1"/>
        <v>0</v>
      </c>
      <c r="J8">
        <v>76</v>
      </c>
      <c r="K8" s="2" t="s">
        <v>1</v>
      </c>
      <c r="L8" s="2">
        <v>31</v>
      </c>
    </row>
    <row r="9" spans="1:19" x14ac:dyDescent="0.25">
      <c r="A9" t="s">
        <v>60</v>
      </c>
      <c r="B9">
        <v>80</v>
      </c>
      <c r="C9">
        <v>78</v>
      </c>
      <c r="E9">
        <v>80</v>
      </c>
      <c r="F9">
        <v>1</v>
      </c>
      <c r="G9">
        <v>0</v>
      </c>
      <c r="H9">
        <f t="shared" si="0"/>
        <v>80</v>
      </c>
      <c r="I9">
        <f t="shared" si="1"/>
        <v>0</v>
      </c>
      <c r="J9">
        <v>78</v>
      </c>
    </row>
    <row r="10" spans="1:19" ht="15.75" thickBot="1" x14ac:dyDescent="0.3">
      <c r="A10" t="s">
        <v>60</v>
      </c>
      <c r="B10">
        <v>92</v>
      </c>
      <c r="C10">
        <v>90</v>
      </c>
      <c r="E10">
        <v>92</v>
      </c>
      <c r="F10">
        <v>1</v>
      </c>
      <c r="G10">
        <v>0</v>
      </c>
      <c r="H10">
        <f t="shared" si="0"/>
        <v>92</v>
      </c>
      <c r="I10">
        <f t="shared" si="1"/>
        <v>0</v>
      </c>
      <c r="J10">
        <v>90</v>
      </c>
      <c r="K10" t="s">
        <v>9</v>
      </c>
    </row>
    <row r="11" spans="1:19" x14ac:dyDescent="0.25">
      <c r="A11" t="s">
        <v>60</v>
      </c>
      <c r="B11">
        <v>89</v>
      </c>
      <c r="C11">
        <v>87</v>
      </c>
      <c r="E11">
        <v>89</v>
      </c>
      <c r="F11">
        <v>1</v>
      </c>
      <c r="G11">
        <v>0</v>
      </c>
      <c r="H11">
        <f t="shared" si="0"/>
        <v>89</v>
      </c>
      <c r="I11">
        <f t="shared" si="1"/>
        <v>0</v>
      </c>
      <c r="J11">
        <v>87</v>
      </c>
      <c r="K11" s="3"/>
      <c r="L11" s="3" t="s">
        <v>2</v>
      </c>
      <c r="M11" s="3" t="s">
        <v>4</v>
      </c>
      <c r="N11" s="3" t="s">
        <v>11</v>
      </c>
      <c r="O11" s="3" t="s">
        <v>12</v>
      </c>
      <c r="P11" s="3" t="s">
        <v>25</v>
      </c>
    </row>
    <row r="12" spans="1:19" x14ac:dyDescent="0.25">
      <c r="A12" t="s">
        <v>61</v>
      </c>
      <c r="B12">
        <v>81</v>
      </c>
      <c r="C12">
        <v>84</v>
      </c>
      <c r="E12">
        <v>81</v>
      </c>
      <c r="F12">
        <v>0</v>
      </c>
      <c r="G12">
        <v>0</v>
      </c>
      <c r="H12">
        <f t="shared" si="0"/>
        <v>0</v>
      </c>
      <c r="I12">
        <f t="shared" si="1"/>
        <v>0</v>
      </c>
      <c r="J12">
        <v>84</v>
      </c>
      <c r="K12" s="1" t="s">
        <v>22</v>
      </c>
      <c r="L12" s="1">
        <v>5</v>
      </c>
      <c r="M12" s="1">
        <v>4141.6640221411053</v>
      </c>
      <c r="N12" s="1">
        <v>828.33280442822104</v>
      </c>
      <c r="O12" s="1">
        <v>563.90485594164704</v>
      </c>
      <c r="P12" s="1">
        <v>7.5412790709302537E-25</v>
      </c>
    </row>
    <row r="13" spans="1:19" x14ac:dyDescent="0.25">
      <c r="A13" t="s">
        <v>61</v>
      </c>
      <c r="B13">
        <v>73</v>
      </c>
      <c r="C13">
        <v>76</v>
      </c>
      <c r="E13">
        <v>73</v>
      </c>
      <c r="F13">
        <v>0</v>
      </c>
      <c r="G13">
        <v>0</v>
      </c>
      <c r="H13">
        <f t="shared" si="0"/>
        <v>0</v>
      </c>
      <c r="I13">
        <f t="shared" si="1"/>
        <v>0</v>
      </c>
      <c r="J13">
        <v>76</v>
      </c>
      <c r="K13" s="1" t="s">
        <v>23</v>
      </c>
      <c r="L13" s="1">
        <v>25</v>
      </c>
      <c r="M13" s="1">
        <v>36.723074633087442</v>
      </c>
      <c r="N13" s="1">
        <v>1.4689229853234977</v>
      </c>
      <c r="O13" s="1"/>
      <c r="P13" s="1"/>
    </row>
    <row r="14" spans="1:19" ht="15.75" thickBot="1" x14ac:dyDescent="0.3">
      <c r="A14" t="s">
        <v>61</v>
      </c>
      <c r="B14">
        <v>75</v>
      </c>
      <c r="C14">
        <v>78</v>
      </c>
      <c r="E14">
        <v>75</v>
      </c>
      <c r="F14">
        <v>0</v>
      </c>
      <c r="G14">
        <v>0</v>
      </c>
      <c r="H14">
        <f t="shared" si="0"/>
        <v>0</v>
      </c>
      <c r="I14">
        <f t="shared" si="1"/>
        <v>0</v>
      </c>
      <c r="J14">
        <v>78</v>
      </c>
      <c r="K14" s="2" t="s">
        <v>15</v>
      </c>
      <c r="L14" s="2">
        <v>30</v>
      </c>
      <c r="M14" s="2">
        <v>4178.3870967741932</v>
      </c>
      <c r="N14" s="2"/>
      <c r="O14" s="2"/>
      <c r="P14" s="2"/>
    </row>
    <row r="15" spans="1:19" ht="15.75" thickBot="1" x14ac:dyDescent="0.3">
      <c r="A15" t="s">
        <v>61</v>
      </c>
      <c r="B15">
        <v>89</v>
      </c>
      <c r="C15">
        <v>92</v>
      </c>
      <c r="E15">
        <v>89</v>
      </c>
      <c r="F15">
        <v>0</v>
      </c>
      <c r="G15">
        <v>0</v>
      </c>
      <c r="H15">
        <f t="shared" si="0"/>
        <v>0</v>
      </c>
      <c r="I15">
        <f t="shared" si="1"/>
        <v>0</v>
      </c>
      <c r="J15">
        <v>92</v>
      </c>
    </row>
    <row r="16" spans="1:19" x14ac:dyDescent="0.25">
      <c r="A16" t="s">
        <v>61</v>
      </c>
      <c r="B16">
        <v>87</v>
      </c>
      <c r="C16">
        <v>89</v>
      </c>
      <c r="E16">
        <v>87</v>
      </c>
      <c r="F16">
        <v>0</v>
      </c>
      <c r="G16">
        <v>0</v>
      </c>
      <c r="H16">
        <f t="shared" si="0"/>
        <v>0</v>
      </c>
      <c r="I16">
        <f t="shared" si="1"/>
        <v>0</v>
      </c>
      <c r="J16">
        <v>89</v>
      </c>
      <c r="K16" s="3"/>
      <c r="L16" s="3" t="s">
        <v>26</v>
      </c>
      <c r="M16" s="3" t="s">
        <v>21</v>
      </c>
      <c r="N16" s="3" t="s">
        <v>3</v>
      </c>
      <c r="O16" s="3" t="s">
        <v>13</v>
      </c>
      <c r="P16" s="3" t="s">
        <v>27</v>
      </c>
      <c r="Q16" s="3" t="s">
        <v>28</v>
      </c>
      <c r="R16" s="3" t="s">
        <v>29</v>
      </c>
      <c r="S16" s="3" t="s">
        <v>30</v>
      </c>
    </row>
    <row r="17" spans="1:19" x14ac:dyDescent="0.25">
      <c r="A17" t="s">
        <v>61</v>
      </c>
      <c r="B17">
        <v>58</v>
      </c>
      <c r="C17">
        <v>61</v>
      </c>
      <c r="E17">
        <v>58</v>
      </c>
      <c r="F17">
        <v>0</v>
      </c>
      <c r="G17">
        <v>0</v>
      </c>
      <c r="H17">
        <f t="shared" si="0"/>
        <v>0</v>
      </c>
      <c r="I17">
        <f t="shared" si="1"/>
        <v>0</v>
      </c>
      <c r="J17">
        <v>61</v>
      </c>
      <c r="K17" s="1" t="s">
        <v>24</v>
      </c>
      <c r="L17" s="1">
        <v>4.2512426270793178</v>
      </c>
      <c r="M17" s="1">
        <v>2.4297790559055299</v>
      </c>
      <c r="N17" s="1">
        <v>1.7496416461187105</v>
      </c>
      <c r="O17" s="1">
        <v>9.2447611580840444E-2</v>
      </c>
      <c r="P17" s="1">
        <v>-0.75298101323063094</v>
      </c>
      <c r="Q17" s="1">
        <v>9.2554662673892665</v>
      </c>
      <c r="R17" s="1">
        <v>-0.75298101323063094</v>
      </c>
      <c r="S17" s="1">
        <v>9.2554662673892665</v>
      </c>
    </row>
    <row r="18" spans="1:19" x14ac:dyDescent="0.25">
      <c r="A18" t="s">
        <v>61</v>
      </c>
      <c r="B18">
        <v>89</v>
      </c>
      <c r="C18">
        <v>90</v>
      </c>
      <c r="E18">
        <v>89</v>
      </c>
      <c r="F18">
        <v>0</v>
      </c>
      <c r="G18">
        <v>0</v>
      </c>
      <c r="H18">
        <f t="shared" si="0"/>
        <v>0</v>
      </c>
      <c r="I18">
        <f t="shared" si="1"/>
        <v>0</v>
      </c>
      <c r="J18">
        <v>90</v>
      </c>
      <c r="K18" s="1" t="s">
        <v>58</v>
      </c>
      <c r="L18" s="1">
        <v>0.97852740406918948</v>
      </c>
      <c r="M18" s="1">
        <v>3.1201055358323879E-2</v>
      </c>
      <c r="N18" s="1">
        <v>31.361996984763401</v>
      </c>
      <c r="O18" s="1">
        <v>1.3538453893006154E-21</v>
      </c>
      <c r="P18" s="1">
        <v>0.91426762767213154</v>
      </c>
      <c r="Q18" s="1">
        <v>1.0427871804662474</v>
      </c>
      <c r="R18" s="1">
        <v>0.91426762767213154</v>
      </c>
      <c r="S18" s="1">
        <v>1.0427871804662474</v>
      </c>
    </row>
    <row r="19" spans="1:19" x14ac:dyDescent="0.25">
      <c r="A19" t="s">
        <v>61</v>
      </c>
      <c r="B19">
        <v>53</v>
      </c>
      <c r="C19">
        <v>56</v>
      </c>
      <c r="E19">
        <v>53</v>
      </c>
      <c r="F19">
        <v>0</v>
      </c>
      <c r="G19">
        <v>0</v>
      </c>
      <c r="H19">
        <f t="shared" si="0"/>
        <v>0</v>
      </c>
      <c r="I19">
        <f t="shared" si="1"/>
        <v>0</v>
      </c>
      <c r="J19">
        <v>56</v>
      </c>
      <c r="K19" s="1" t="s">
        <v>60</v>
      </c>
      <c r="L19" s="1">
        <v>-3.0845759604127219</v>
      </c>
      <c r="M19" s="1">
        <v>4.4379478316057863</v>
      </c>
      <c r="N19" s="1">
        <v>-0.69504556553036978</v>
      </c>
      <c r="O19" s="1">
        <v>0.49343682683381807</v>
      </c>
      <c r="P19" s="1">
        <v>-12.224700614712738</v>
      </c>
      <c r="Q19" s="1">
        <v>6.0555486938872951</v>
      </c>
      <c r="R19" s="1">
        <v>-12.224700614712738</v>
      </c>
      <c r="S19" s="1">
        <v>6.0555486938872951</v>
      </c>
    </row>
    <row r="20" spans="1:19" x14ac:dyDescent="0.25">
      <c r="A20" t="s">
        <v>61</v>
      </c>
      <c r="B20">
        <v>75</v>
      </c>
      <c r="C20">
        <v>77</v>
      </c>
      <c r="E20">
        <v>75</v>
      </c>
      <c r="F20">
        <v>0</v>
      </c>
      <c r="G20">
        <v>0</v>
      </c>
      <c r="H20">
        <f t="shared" si="0"/>
        <v>0</v>
      </c>
      <c r="I20">
        <f t="shared" si="1"/>
        <v>0</v>
      </c>
      <c r="J20">
        <v>77</v>
      </c>
      <c r="K20" s="1" t="s">
        <v>62</v>
      </c>
      <c r="L20" s="1">
        <v>3.3359581545523183</v>
      </c>
      <c r="M20" s="1">
        <v>3.131358533606535</v>
      </c>
      <c r="N20" s="1">
        <v>1.0653389315691475</v>
      </c>
      <c r="O20" s="1">
        <v>0.29690397875302432</v>
      </c>
      <c r="P20" s="1">
        <v>-3.1131954679033731</v>
      </c>
      <c r="Q20" s="1">
        <v>9.7851117770080087</v>
      </c>
      <c r="R20" s="1">
        <v>-3.1131954679033731</v>
      </c>
      <c r="S20" s="1">
        <v>9.7851117770080087</v>
      </c>
    </row>
    <row r="21" spans="1:19" x14ac:dyDescent="0.25">
      <c r="A21" t="s">
        <v>61</v>
      </c>
      <c r="B21">
        <v>89</v>
      </c>
      <c r="C21">
        <v>92</v>
      </c>
      <c r="E21">
        <v>89</v>
      </c>
      <c r="F21">
        <v>0</v>
      </c>
      <c r="G21">
        <v>0</v>
      </c>
      <c r="H21">
        <f t="shared" si="0"/>
        <v>0</v>
      </c>
      <c r="I21">
        <f t="shared" si="1"/>
        <v>0</v>
      </c>
      <c r="J21">
        <v>92</v>
      </c>
      <c r="K21" s="1" t="s">
        <v>63</v>
      </c>
      <c r="L21" s="1">
        <v>-2.7171742187211054E-2</v>
      </c>
      <c r="M21" s="1">
        <v>5.4090871899876061E-2</v>
      </c>
      <c r="N21" s="1">
        <v>-0.50233507489963969</v>
      </c>
      <c r="O21" s="1">
        <v>0.61982799114219089</v>
      </c>
      <c r="P21" s="1">
        <v>-0.13857397821704581</v>
      </c>
      <c r="Q21" s="1">
        <v>8.423049384262371E-2</v>
      </c>
      <c r="R21" s="1">
        <v>-0.13857397821704581</v>
      </c>
      <c r="S21" s="1">
        <v>8.423049384262371E-2</v>
      </c>
    </row>
    <row r="22" spans="1:19" ht="15.75" thickBot="1" x14ac:dyDescent="0.3">
      <c r="A22" t="s">
        <v>62</v>
      </c>
      <c r="B22">
        <v>84</v>
      </c>
      <c r="C22">
        <v>86</v>
      </c>
      <c r="E22">
        <v>84</v>
      </c>
      <c r="F22">
        <v>0</v>
      </c>
      <c r="G22">
        <v>1</v>
      </c>
      <c r="H22">
        <f t="shared" si="0"/>
        <v>0</v>
      </c>
      <c r="I22">
        <f t="shared" si="1"/>
        <v>84</v>
      </c>
      <c r="J22">
        <v>86</v>
      </c>
      <c r="K22" s="2" t="s">
        <v>64</v>
      </c>
      <c r="L22" s="2">
        <v>-2.6500046961226511E-2</v>
      </c>
      <c r="M22" s="2">
        <v>4.1986469137390528E-2</v>
      </c>
      <c r="N22" s="2">
        <v>-0.63115683470576056</v>
      </c>
      <c r="O22" s="2">
        <v>0.53366656137195312</v>
      </c>
      <c r="P22" s="2">
        <v>-0.1129727988436688</v>
      </c>
      <c r="Q22" s="2">
        <v>5.9972704921215772E-2</v>
      </c>
      <c r="R22" s="2">
        <v>-0.1129727988436688</v>
      </c>
      <c r="S22" s="2">
        <v>5.9972704921215772E-2</v>
      </c>
    </row>
    <row r="23" spans="1:19" x14ac:dyDescent="0.25">
      <c r="A23" t="s">
        <v>62</v>
      </c>
      <c r="B23">
        <v>52</v>
      </c>
      <c r="C23">
        <v>57</v>
      </c>
      <c r="E23">
        <v>52</v>
      </c>
      <c r="F23">
        <v>0</v>
      </c>
      <c r="G23">
        <v>1</v>
      </c>
      <c r="H23">
        <f t="shared" si="0"/>
        <v>0</v>
      </c>
      <c r="I23">
        <f t="shared" si="1"/>
        <v>52</v>
      </c>
      <c r="J23">
        <v>57</v>
      </c>
    </row>
    <row r="24" spans="1:19" x14ac:dyDescent="0.25">
      <c r="A24" t="s">
        <v>62</v>
      </c>
      <c r="B24">
        <v>77</v>
      </c>
      <c r="C24">
        <v>81</v>
      </c>
      <c r="E24">
        <v>77</v>
      </c>
      <c r="F24">
        <v>0</v>
      </c>
      <c r="G24">
        <v>1</v>
      </c>
      <c r="H24">
        <f t="shared" si="0"/>
        <v>0</v>
      </c>
      <c r="I24">
        <f t="shared" si="1"/>
        <v>77</v>
      </c>
      <c r="J24">
        <v>81</v>
      </c>
    </row>
    <row r="25" spans="1:19" x14ac:dyDescent="0.25">
      <c r="A25" t="s">
        <v>62</v>
      </c>
      <c r="B25">
        <v>75</v>
      </c>
      <c r="C25">
        <v>80</v>
      </c>
      <c r="E25">
        <v>75</v>
      </c>
      <c r="F25">
        <v>0</v>
      </c>
      <c r="G25">
        <v>1</v>
      </c>
      <c r="H25">
        <f t="shared" si="0"/>
        <v>0</v>
      </c>
      <c r="I25">
        <f t="shared" si="1"/>
        <v>75</v>
      </c>
      <c r="J25">
        <v>80</v>
      </c>
    </row>
    <row r="26" spans="1:19" x14ac:dyDescent="0.25">
      <c r="A26" t="s">
        <v>62</v>
      </c>
      <c r="B26">
        <v>71</v>
      </c>
      <c r="C26">
        <v>75</v>
      </c>
      <c r="E26">
        <v>71</v>
      </c>
      <c r="F26">
        <v>0</v>
      </c>
      <c r="G26">
        <v>1</v>
      </c>
      <c r="H26">
        <f t="shared" si="0"/>
        <v>0</v>
      </c>
      <c r="I26">
        <f t="shared" si="1"/>
        <v>71</v>
      </c>
      <c r="J26">
        <v>75</v>
      </c>
      <c r="K26" t="s">
        <v>16</v>
      </c>
    </row>
    <row r="27" spans="1:19" ht="15.75" thickBot="1" x14ac:dyDescent="0.3">
      <c r="A27" t="s">
        <v>62</v>
      </c>
      <c r="B27">
        <v>87</v>
      </c>
      <c r="C27">
        <v>89</v>
      </c>
      <c r="E27">
        <v>87</v>
      </c>
      <c r="F27">
        <v>0</v>
      </c>
      <c r="G27">
        <v>1</v>
      </c>
      <c r="H27">
        <f t="shared" si="0"/>
        <v>0</v>
      </c>
      <c r="I27">
        <f t="shared" si="1"/>
        <v>87</v>
      </c>
      <c r="J27">
        <v>89</v>
      </c>
    </row>
    <row r="28" spans="1:19" x14ac:dyDescent="0.25">
      <c r="A28" t="s">
        <v>62</v>
      </c>
      <c r="B28">
        <v>65</v>
      </c>
      <c r="C28">
        <v>70</v>
      </c>
      <c r="E28">
        <v>65</v>
      </c>
      <c r="F28">
        <v>0</v>
      </c>
      <c r="G28">
        <v>1</v>
      </c>
      <c r="H28">
        <f t="shared" si="0"/>
        <v>0</v>
      </c>
      <c r="I28">
        <f t="shared" si="1"/>
        <v>65</v>
      </c>
      <c r="J28">
        <v>70</v>
      </c>
      <c r="K28" s="5" t="s">
        <v>17</v>
      </c>
      <c r="L28" s="5"/>
    </row>
    <row r="29" spans="1:19" x14ac:dyDescent="0.25">
      <c r="A29" t="s">
        <v>62</v>
      </c>
      <c r="B29">
        <v>52</v>
      </c>
      <c r="C29">
        <v>57</v>
      </c>
      <c r="E29">
        <v>52</v>
      </c>
      <c r="F29">
        <v>0</v>
      </c>
      <c r="G29">
        <v>1</v>
      </c>
      <c r="H29">
        <f t="shared" si="0"/>
        <v>0</v>
      </c>
      <c r="I29">
        <f t="shared" si="1"/>
        <v>52</v>
      </c>
      <c r="J29">
        <v>57</v>
      </c>
      <c r="K29" s="1" t="s">
        <v>18</v>
      </c>
      <c r="L29" s="1">
        <v>0.99551393810586464</v>
      </c>
    </row>
    <row r="30" spans="1:19" x14ac:dyDescent="0.25">
      <c r="A30" t="s">
        <v>62</v>
      </c>
      <c r="B30">
        <v>82</v>
      </c>
      <c r="C30">
        <v>87</v>
      </c>
      <c r="E30">
        <v>82</v>
      </c>
      <c r="F30">
        <v>0</v>
      </c>
      <c r="G30">
        <v>1</v>
      </c>
      <c r="H30">
        <f t="shared" si="0"/>
        <v>0</v>
      </c>
      <c r="I30">
        <f t="shared" si="1"/>
        <v>82</v>
      </c>
      <c r="J30">
        <v>87</v>
      </c>
      <c r="K30" s="1" t="s">
        <v>19</v>
      </c>
      <c r="L30" s="1">
        <v>0.99104800096304735</v>
      </c>
    </row>
    <row r="31" spans="1:19" x14ac:dyDescent="0.25">
      <c r="A31" t="s">
        <v>62</v>
      </c>
      <c r="B31">
        <v>48</v>
      </c>
      <c r="C31">
        <v>52</v>
      </c>
      <c r="E31">
        <v>48</v>
      </c>
      <c r="F31">
        <v>0</v>
      </c>
      <c r="G31">
        <v>1</v>
      </c>
      <c r="H31">
        <f t="shared" si="0"/>
        <v>0</v>
      </c>
      <c r="I31">
        <f t="shared" si="1"/>
        <v>48</v>
      </c>
      <c r="J31">
        <v>52</v>
      </c>
      <c r="K31" s="1" t="s">
        <v>20</v>
      </c>
      <c r="L31" s="1">
        <v>0.99005333440338594</v>
      </c>
    </row>
    <row r="32" spans="1:19" x14ac:dyDescent="0.25">
      <c r="A32" t="s">
        <v>62</v>
      </c>
      <c r="B32">
        <v>67</v>
      </c>
      <c r="C32">
        <v>73</v>
      </c>
      <c r="E32">
        <v>67</v>
      </c>
      <c r="F32">
        <v>0</v>
      </c>
      <c r="G32">
        <v>1</v>
      </c>
      <c r="H32">
        <f t="shared" si="0"/>
        <v>0</v>
      </c>
      <c r="I32">
        <f t="shared" si="1"/>
        <v>67</v>
      </c>
      <c r="J32">
        <v>73</v>
      </c>
      <c r="K32" s="1" t="s">
        <v>21</v>
      </c>
      <c r="L32" s="1">
        <v>1.1770162726830311</v>
      </c>
    </row>
    <row r="33" spans="11:19" ht="15.75" thickBot="1" x14ac:dyDescent="0.3">
      <c r="K33" s="2" t="s">
        <v>1</v>
      </c>
      <c r="L33" s="2">
        <v>31</v>
      </c>
    </row>
    <row r="35" spans="11:19" ht="15.75" thickBot="1" x14ac:dyDescent="0.3">
      <c r="K35" t="s">
        <v>9</v>
      </c>
    </row>
    <row r="36" spans="11:19" x14ac:dyDescent="0.25">
      <c r="K36" s="3"/>
      <c r="L36" s="3" t="s">
        <v>2</v>
      </c>
      <c r="M36" s="3" t="s">
        <v>4</v>
      </c>
      <c r="N36" s="3" t="s">
        <v>11</v>
      </c>
      <c r="O36" s="3" t="s">
        <v>12</v>
      </c>
      <c r="P36" s="3" t="s">
        <v>25</v>
      </c>
    </row>
    <row r="37" spans="11:19" x14ac:dyDescent="0.25">
      <c r="K37" s="1" t="s">
        <v>22</v>
      </c>
      <c r="L37" s="1">
        <v>3</v>
      </c>
      <c r="M37" s="1">
        <v>4140.9821795078551</v>
      </c>
      <c r="N37" s="1">
        <v>1380.327393169285</v>
      </c>
      <c r="O37" s="1">
        <v>996.36203845077159</v>
      </c>
      <c r="P37" s="1">
        <v>9.5169722468861829E-28</v>
      </c>
    </row>
    <row r="38" spans="11:19" x14ac:dyDescent="0.25">
      <c r="K38" s="1" t="s">
        <v>23</v>
      </c>
      <c r="L38" s="1">
        <v>27</v>
      </c>
      <c r="M38" s="1">
        <v>37.404917266337698</v>
      </c>
      <c r="N38" s="1">
        <v>1.3853673061606555</v>
      </c>
      <c r="O38" s="1"/>
      <c r="P38" s="1"/>
    </row>
    <row r="39" spans="11:19" ht="15.75" thickBot="1" x14ac:dyDescent="0.3">
      <c r="K39" s="2" t="s">
        <v>15</v>
      </c>
      <c r="L39" s="2">
        <v>30</v>
      </c>
      <c r="M39" s="2">
        <v>4178.3870967741932</v>
      </c>
      <c r="N39" s="2"/>
      <c r="O39" s="2"/>
      <c r="P39" s="2"/>
    </row>
    <row r="40" spans="11:19" ht="15.75" thickBot="1" x14ac:dyDescent="0.3"/>
    <row r="41" spans="11:19" x14ac:dyDescent="0.25">
      <c r="K41" s="3"/>
      <c r="L41" s="3" t="s">
        <v>26</v>
      </c>
      <c r="M41" s="3" t="s">
        <v>21</v>
      </c>
      <c r="N41" s="3" t="s">
        <v>3</v>
      </c>
      <c r="O41" s="3" t="s">
        <v>13</v>
      </c>
      <c r="P41" s="3" t="s">
        <v>27</v>
      </c>
      <c r="Q41" s="3" t="s">
        <v>28</v>
      </c>
      <c r="R41" s="3" t="s">
        <v>29</v>
      </c>
      <c r="S41" s="3" t="s">
        <v>30</v>
      </c>
    </row>
    <row r="42" spans="11:19" x14ac:dyDescent="0.25">
      <c r="K42" s="1" t="s">
        <v>24</v>
      </c>
      <c r="L42" s="1">
        <v>5.5525849996581584</v>
      </c>
      <c r="M42" s="1">
        <v>1.4580628619634477</v>
      </c>
      <c r="N42" s="1">
        <v>3.8081931475718203</v>
      </c>
      <c r="O42" s="1">
        <v>7.3349544854046792E-4</v>
      </c>
      <c r="P42" s="1">
        <v>2.5608871245349736</v>
      </c>
      <c r="Q42" s="1">
        <v>8.5442828747813433</v>
      </c>
      <c r="R42" s="1">
        <v>2.5608871245349736</v>
      </c>
      <c r="S42" s="1">
        <v>8.5442828747813433</v>
      </c>
    </row>
    <row r="43" spans="11:19" x14ac:dyDescent="0.25">
      <c r="K43" s="1" t="s">
        <v>58</v>
      </c>
      <c r="L43" s="1">
        <v>0.96160487646738402</v>
      </c>
      <c r="M43" s="1">
        <v>1.8332321238055744E-2</v>
      </c>
      <c r="N43" s="1">
        <v>52.454070817349923</v>
      </c>
      <c r="O43" s="1">
        <v>1.0383184617869015E-28</v>
      </c>
      <c r="P43" s="1">
        <v>0.92399006031322162</v>
      </c>
      <c r="Q43" s="1">
        <v>0.99921969262154642</v>
      </c>
      <c r="R43" s="1">
        <v>0.92399006031322162</v>
      </c>
      <c r="S43" s="1">
        <v>0.99921969262154642</v>
      </c>
    </row>
    <row r="44" spans="11:19" x14ac:dyDescent="0.25">
      <c r="K44" s="1" t="s">
        <v>60</v>
      </c>
      <c r="L44" s="1">
        <v>-5.242752672331469</v>
      </c>
      <c r="M44" s="1">
        <v>0.54051810624696095</v>
      </c>
      <c r="N44" s="1">
        <v>-9.6994950062525245</v>
      </c>
      <c r="O44" s="1">
        <v>2.72110324435719E-10</v>
      </c>
      <c r="P44" s="1">
        <v>-6.3518042174391169</v>
      </c>
      <c r="Q44" s="1">
        <v>-4.1337011272238211</v>
      </c>
      <c r="R44" s="1">
        <v>-6.3518042174391169</v>
      </c>
      <c r="S44" s="1">
        <v>-4.1337011272238211</v>
      </c>
    </row>
    <row r="45" spans="11:19" ht="15.75" thickBot="1" x14ac:dyDescent="0.3">
      <c r="K45" s="2" t="s">
        <v>62</v>
      </c>
      <c r="L45" s="2">
        <v>1.3728962625952987</v>
      </c>
      <c r="M45" s="2">
        <v>0.53382922779959308</v>
      </c>
      <c r="N45" s="2">
        <v>2.5717892372702815</v>
      </c>
      <c r="O45" s="2">
        <v>1.5940623236289288E-2</v>
      </c>
      <c r="P45" s="2">
        <v>0.27756916240698737</v>
      </c>
      <c r="Q45" s="2">
        <v>2.4682233627836103</v>
      </c>
      <c r="R45" s="2">
        <v>0.27756916240698737</v>
      </c>
      <c r="S45" s="2">
        <v>2.4682233627836103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1"/>
  <sheetViews>
    <sheetView tabSelected="1" topLeftCell="L1" workbookViewId="0">
      <selection activeCell="O8" sqref="O8"/>
    </sheetView>
  </sheetViews>
  <sheetFormatPr defaultRowHeight="15" x14ac:dyDescent="0.25"/>
  <cols>
    <col min="2" max="2" width="8.85546875" bestFit="1" customWidth="1"/>
    <col min="3" max="3" width="10.42578125" bestFit="1" customWidth="1"/>
    <col min="6" max="6" width="8.85546875" bestFit="1" customWidth="1"/>
    <col min="7" max="7" width="8.140625" bestFit="1" customWidth="1"/>
    <col min="8" max="8" width="8.42578125" bestFit="1" customWidth="1"/>
    <col min="9" max="9" width="7.7109375" bestFit="1" customWidth="1"/>
    <col min="10" max="10" width="11.28515625" bestFit="1" customWidth="1"/>
    <col min="11" max="11" width="11.5703125" bestFit="1" customWidth="1"/>
    <col min="12" max="12" width="14.7109375" customWidth="1"/>
    <col min="13" max="13" width="13.7109375" bestFit="1" customWidth="1"/>
    <col min="14" max="14" width="14" bestFit="1" customWidth="1"/>
    <col min="15" max="15" width="16.85546875" bestFit="1" customWidth="1"/>
    <col min="16" max="16" width="17.28515625" bestFit="1" customWidth="1"/>
    <col min="17" max="17" width="10.42578125" bestFit="1" customWidth="1"/>
    <col min="18" max="18" width="14.85546875" customWidth="1"/>
  </cols>
  <sheetData>
    <row r="1" spans="1:26" x14ac:dyDescent="0.25">
      <c r="A1" t="s">
        <v>59</v>
      </c>
      <c r="B1" s="4" t="s">
        <v>58</v>
      </c>
      <c r="C1" s="4" t="s">
        <v>57</v>
      </c>
      <c r="D1" t="s">
        <v>65</v>
      </c>
      <c r="F1" s="4" t="s">
        <v>58</v>
      </c>
      <c r="G1" s="4" t="s">
        <v>67</v>
      </c>
      <c r="H1" s="4" t="s">
        <v>66</v>
      </c>
      <c r="I1" s="4" t="s">
        <v>68</v>
      </c>
      <c r="J1" s="4" t="s">
        <v>70</v>
      </c>
      <c r="K1" s="4" t="s">
        <v>69</v>
      </c>
      <c r="L1" s="4" t="s">
        <v>71</v>
      </c>
      <c r="M1" s="4" t="s">
        <v>73</v>
      </c>
      <c r="N1" s="4" t="s">
        <v>72</v>
      </c>
      <c r="O1" s="4" t="s">
        <v>75</v>
      </c>
      <c r="P1" s="4" t="s">
        <v>76</v>
      </c>
      <c r="Q1" s="4" t="s">
        <v>57</v>
      </c>
      <c r="R1" t="s">
        <v>16</v>
      </c>
    </row>
    <row r="2" spans="1:26" ht="15.75" thickBot="1" x14ac:dyDescent="0.3">
      <c r="A2" t="s">
        <v>60</v>
      </c>
      <c r="B2">
        <v>92</v>
      </c>
      <c r="C2">
        <v>88</v>
      </c>
      <c r="D2" t="s">
        <v>50</v>
      </c>
      <c r="F2">
        <v>92</v>
      </c>
      <c r="G2">
        <f>IF(A2="Peter",1,0)</f>
        <v>0</v>
      </c>
      <c r="H2">
        <f>IF(A2="Robin",1,0)</f>
        <v>1</v>
      </c>
      <c r="I2">
        <f>IF(D2="Male",1,0)</f>
        <v>1</v>
      </c>
      <c r="J2">
        <f>F2*G2</f>
        <v>0</v>
      </c>
      <c r="K2">
        <f>F2*H2</f>
        <v>92</v>
      </c>
      <c r="L2">
        <f>I2*F2</f>
        <v>92</v>
      </c>
      <c r="M2">
        <f>I2*G2</f>
        <v>0</v>
      </c>
      <c r="N2">
        <f>I2*H2</f>
        <v>1</v>
      </c>
      <c r="O2">
        <f>F2*G2*I2</f>
        <v>0</v>
      </c>
      <c r="P2">
        <f>F2*H2*I2</f>
        <v>92</v>
      </c>
      <c r="Q2">
        <v>88</v>
      </c>
    </row>
    <row r="3" spans="1:26" x14ac:dyDescent="0.25">
      <c r="A3" t="s">
        <v>60</v>
      </c>
      <c r="B3">
        <v>63</v>
      </c>
      <c r="C3">
        <v>60</v>
      </c>
      <c r="D3" t="s">
        <v>50</v>
      </c>
      <c r="F3">
        <v>63</v>
      </c>
      <c r="G3">
        <f t="shared" ref="G3:G32" si="0">IF(A3="Peter",1,0)</f>
        <v>0</v>
      </c>
      <c r="H3">
        <f t="shared" ref="H3:H32" si="1">IF(A3="Robin",1,0)</f>
        <v>1</v>
      </c>
      <c r="I3">
        <f>IF(D3="Male",1,0)</f>
        <v>1</v>
      </c>
      <c r="J3">
        <f>F3*G3</f>
        <v>0</v>
      </c>
      <c r="K3">
        <f>F3*H3</f>
        <v>63</v>
      </c>
      <c r="L3">
        <f>I3*F3</f>
        <v>63</v>
      </c>
      <c r="M3">
        <f>I3*G3</f>
        <v>0</v>
      </c>
      <c r="N3">
        <f>I3*H3</f>
        <v>1</v>
      </c>
      <c r="O3">
        <f>F3*G3*I3</f>
        <v>0</v>
      </c>
      <c r="P3">
        <f>F3*H3*I3</f>
        <v>63</v>
      </c>
      <c r="Q3">
        <v>60</v>
      </c>
      <c r="R3" s="5" t="s">
        <v>17</v>
      </c>
      <c r="S3" s="5"/>
    </row>
    <row r="4" spans="1:26" x14ac:dyDescent="0.25">
      <c r="A4" t="s">
        <v>60</v>
      </c>
      <c r="B4">
        <v>92</v>
      </c>
      <c r="C4">
        <v>87</v>
      </c>
      <c r="D4" t="s">
        <v>50</v>
      </c>
      <c r="F4">
        <v>92</v>
      </c>
      <c r="G4">
        <f t="shared" si="0"/>
        <v>0</v>
      </c>
      <c r="H4">
        <f t="shared" si="1"/>
        <v>1</v>
      </c>
      <c r="I4">
        <f>IF(D4="Male",1,0)</f>
        <v>1</v>
      </c>
      <c r="J4">
        <f>F4*G4</f>
        <v>0</v>
      </c>
      <c r="K4">
        <f>F4*H4</f>
        <v>92</v>
      </c>
      <c r="L4">
        <f>I4*F4</f>
        <v>92</v>
      </c>
      <c r="M4">
        <f>I4*G4</f>
        <v>0</v>
      </c>
      <c r="N4">
        <f>I4*H4</f>
        <v>1</v>
      </c>
      <c r="O4">
        <f>F4*G4*I4</f>
        <v>0</v>
      </c>
      <c r="P4">
        <f>F4*H4*I4</f>
        <v>92</v>
      </c>
      <c r="Q4">
        <v>87</v>
      </c>
      <c r="R4" s="1" t="s">
        <v>18</v>
      </c>
      <c r="S4" s="1">
        <v>0.99704410653803066</v>
      </c>
    </row>
    <row r="5" spans="1:26" x14ac:dyDescent="0.25">
      <c r="A5" t="s">
        <v>60</v>
      </c>
      <c r="B5">
        <v>86</v>
      </c>
      <c r="C5">
        <v>80</v>
      </c>
      <c r="D5" t="s">
        <v>50</v>
      </c>
      <c r="F5">
        <v>86</v>
      </c>
      <c r="G5">
        <f t="shared" si="0"/>
        <v>0</v>
      </c>
      <c r="H5">
        <f t="shared" si="1"/>
        <v>1</v>
      </c>
      <c r="I5">
        <f>IF(D5="Male",1,0)</f>
        <v>1</v>
      </c>
      <c r="J5">
        <f>F5*G5</f>
        <v>0</v>
      </c>
      <c r="K5">
        <f>F5*H5</f>
        <v>86</v>
      </c>
      <c r="L5">
        <f>I5*F5</f>
        <v>86</v>
      </c>
      <c r="M5">
        <f>I5*G5</f>
        <v>0</v>
      </c>
      <c r="N5">
        <f>I5*H5</f>
        <v>1</v>
      </c>
      <c r="O5">
        <f>F5*G5*I5</f>
        <v>0</v>
      </c>
      <c r="P5">
        <f>F5*H5*I5</f>
        <v>86</v>
      </c>
      <c r="Q5">
        <v>80</v>
      </c>
      <c r="R5" s="1" t="s">
        <v>19</v>
      </c>
      <c r="S5" s="1">
        <v>0.9940969503822199</v>
      </c>
    </row>
    <row r="6" spans="1:26" x14ac:dyDescent="0.25">
      <c r="A6" t="s">
        <v>60</v>
      </c>
      <c r="B6">
        <v>78</v>
      </c>
      <c r="C6">
        <v>77</v>
      </c>
      <c r="D6" t="s">
        <v>50</v>
      </c>
      <c r="F6">
        <v>78</v>
      </c>
      <c r="G6">
        <f t="shared" si="0"/>
        <v>0</v>
      </c>
      <c r="H6">
        <f t="shared" si="1"/>
        <v>1</v>
      </c>
      <c r="I6">
        <f>IF(D6="Male",1,0)</f>
        <v>1</v>
      </c>
      <c r="J6">
        <f>F6*G6</f>
        <v>0</v>
      </c>
      <c r="K6">
        <f>F6*H6</f>
        <v>78</v>
      </c>
      <c r="L6">
        <f>I6*F6</f>
        <v>78</v>
      </c>
      <c r="M6">
        <f>I6*G6</f>
        <v>0</v>
      </c>
      <c r="N6">
        <f>I6*H6</f>
        <v>1</v>
      </c>
      <c r="O6">
        <f>F6*G6*I6</f>
        <v>0</v>
      </c>
      <c r="P6">
        <f>F6*H6*I6</f>
        <v>78</v>
      </c>
      <c r="Q6">
        <v>77</v>
      </c>
      <c r="R6" s="1" t="s">
        <v>20</v>
      </c>
      <c r="S6" s="1">
        <v>0.99067939534034721</v>
      </c>
    </row>
    <row r="7" spans="1:26" x14ac:dyDescent="0.25">
      <c r="A7" t="s">
        <v>60</v>
      </c>
      <c r="B7">
        <v>86</v>
      </c>
      <c r="C7">
        <v>84</v>
      </c>
      <c r="D7" t="s">
        <v>51</v>
      </c>
      <c r="F7">
        <v>86</v>
      </c>
      <c r="G7">
        <f t="shared" si="0"/>
        <v>0</v>
      </c>
      <c r="H7">
        <f t="shared" si="1"/>
        <v>1</v>
      </c>
      <c r="I7">
        <f>IF(D7="Male",1,0)</f>
        <v>0</v>
      </c>
      <c r="J7">
        <f>F7*G7</f>
        <v>0</v>
      </c>
      <c r="K7">
        <f>F7*H7</f>
        <v>86</v>
      </c>
      <c r="L7">
        <f>I7*F7</f>
        <v>0</v>
      </c>
      <c r="M7">
        <f>I7*G7</f>
        <v>0</v>
      </c>
      <c r="N7">
        <f>I7*H7</f>
        <v>0</v>
      </c>
      <c r="O7">
        <f>F7*G7*I7</f>
        <v>0</v>
      </c>
      <c r="P7">
        <f>F7*H7*I7</f>
        <v>0</v>
      </c>
      <c r="Q7">
        <v>84</v>
      </c>
      <c r="R7" s="1" t="s">
        <v>21</v>
      </c>
      <c r="S7" s="1">
        <v>1.1393725501933945</v>
      </c>
    </row>
    <row r="8" spans="1:26" ht="15.75" thickBot="1" x14ac:dyDescent="0.3">
      <c r="A8" t="s">
        <v>60</v>
      </c>
      <c r="B8">
        <v>78</v>
      </c>
      <c r="C8">
        <v>76</v>
      </c>
      <c r="D8" t="s">
        <v>51</v>
      </c>
      <c r="F8">
        <v>78</v>
      </c>
      <c r="G8">
        <f t="shared" si="0"/>
        <v>0</v>
      </c>
      <c r="H8">
        <f t="shared" si="1"/>
        <v>1</v>
      </c>
      <c r="I8">
        <f>IF(D8="Male",1,0)</f>
        <v>0</v>
      </c>
      <c r="J8">
        <f>F8*G8</f>
        <v>0</v>
      </c>
      <c r="K8">
        <f>F8*H8</f>
        <v>78</v>
      </c>
      <c r="L8">
        <f>I8*F8</f>
        <v>0</v>
      </c>
      <c r="M8">
        <f>I8*G8</f>
        <v>0</v>
      </c>
      <c r="N8">
        <f>I8*H8</f>
        <v>0</v>
      </c>
      <c r="O8">
        <f>F8*G8*I8</f>
        <v>0</v>
      </c>
      <c r="P8">
        <f>F8*H8*I8</f>
        <v>0</v>
      </c>
      <c r="Q8">
        <v>76</v>
      </c>
      <c r="R8" s="2" t="s">
        <v>1</v>
      </c>
      <c r="S8" s="2">
        <v>31</v>
      </c>
    </row>
    <row r="9" spans="1:26" x14ac:dyDescent="0.25">
      <c r="A9" t="s">
        <v>60</v>
      </c>
      <c r="B9">
        <v>80</v>
      </c>
      <c r="C9">
        <v>78</v>
      </c>
      <c r="D9" t="s">
        <v>51</v>
      </c>
      <c r="F9">
        <v>80</v>
      </c>
      <c r="G9">
        <f t="shared" si="0"/>
        <v>0</v>
      </c>
      <c r="H9">
        <f t="shared" si="1"/>
        <v>1</v>
      </c>
      <c r="I9">
        <f>IF(D9="Male",1,0)</f>
        <v>0</v>
      </c>
      <c r="J9">
        <f>F9*G9</f>
        <v>0</v>
      </c>
      <c r="K9">
        <f>F9*H9</f>
        <v>80</v>
      </c>
      <c r="L9">
        <f>I9*F9</f>
        <v>0</v>
      </c>
      <c r="M9">
        <f>I9*G9</f>
        <v>0</v>
      </c>
      <c r="N9">
        <f>I9*H9</f>
        <v>0</v>
      </c>
      <c r="O9">
        <f>F9*G9*I9</f>
        <v>0</v>
      </c>
      <c r="P9">
        <f>F9*H9*I9</f>
        <v>0</v>
      </c>
      <c r="Q9">
        <v>78</v>
      </c>
    </row>
    <row r="10" spans="1:26" ht="15.75" thickBot="1" x14ac:dyDescent="0.3">
      <c r="A10" t="s">
        <v>60</v>
      </c>
      <c r="B10">
        <v>92</v>
      </c>
      <c r="C10">
        <v>90</v>
      </c>
      <c r="D10" t="s">
        <v>51</v>
      </c>
      <c r="F10">
        <v>92</v>
      </c>
      <c r="G10">
        <f t="shared" si="0"/>
        <v>0</v>
      </c>
      <c r="H10">
        <f t="shared" si="1"/>
        <v>1</v>
      </c>
      <c r="I10">
        <f>IF(D10="Male",1,0)</f>
        <v>0</v>
      </c>
      <c r="J10">
        <f>F10*G10</f>
        <v>0</v>
      </c>
      <c r="K10">
        <f>F10*H10</f>
        <v>92</v>
      </c>
      <c r="L10">
        <f>I10*F10</f>
        <v>0</v>
      </c>
      <c r="M10">
        <f>I10*G10</f>
        <v>0</v>
      </c>
      <c r="N10">
        <f>I10*H10</f>
        <v>0</v>
      </c>
      <c r="O10">
        <f>F10*G10*I10</f>
        <v>0</v>
      </c>
      <c r="P10">
        <f>F10*H10*I10</f>
        <v>0</v>
      </c>
      <c r="Q10">
        <v>90</v>
      </c>
      <c r="R10" t="s">
        <v>9</v>
      </c>
    </row>
    <row r="11" spans="1:26" x14ac:dyDescent="0.25">
      <c r="A11" t="s">
        <v>60</v>
      </c>
      <c r="B11">
        <v>89</v>
      </c>
      <c r="C11">
        <v>87</v>
      </c>
      <c r="D11" t="s">
        <v>51</v>
      </c>
      <c r="F11">
        <v>89</v>
      </c>
      <c r="G11">
        <f t="shared" si="0"/>
        <v>0</v>
      </c>
      <c r="H11">
        <f t="shared" si="1"/>
        <v>1</v>
      </c>
      <c r="I11">
        <f>IF(D11="Male",1,0)</f>
        <v>0</v>
      </c>
      <c r="J11">
        <f>F11*G11</f>
        <v>0</v>
      </c>
      <c r="K11">
        <f>F11*H11</f>
        <v>89</v>
      </c>
      <c r="L11">
        <f>I11*F11</f>
        <v>0</v>
      </c>
      <c r="M11">
        <f>I11*G11</f>
        <v>0</v>
      </c>
      <c r="N11">
        <f>I11*H11</f>
        <v>0</v>
      </c>
      <c r="O11">
        <f>F11*G11*I11</f>
        <v>0</v>
      </c>
      <c r="P11">
        <f>F11*H11*I11</f>
        <v>0</v>
      </c>
      <c r="Q11">
        <v>87</v>
      </c>
      <c r="R11" s="3"/>
      <c r="S11" s="3" t="s">
        <v>2</v>
      </c>
      <c r="T11" s="3" t="s">
        <v>4</v>
      </c>
      <c r="U11" s="3" t="s">
        <v>11</v>
      </c>
      <c r="V11" s="3" t="s">
        <v>12</v>
      </c>
      <c r="W11" s="3" t="s">
        <v>25</v>
      </c>
    </row>
    <row r="12" spans="1:26" x14ac:dyDescent="0.25">
      <c r="A12" t="s">
        <v>61</v>
      </c>
      <c r="B12">
        <v>81</v>
      </c>
      <c r="C12">
        <v>84</v>
      </c>
      <c r="D12" t="s">
        <v>50</v>
      </c>
      <c r="F12">
        <v>81</v>
      </c>
      <c r="G12">
        <f t="shared" si="0"/>
        <v>0</v>
      </c>
      <c r="H12">
        <f t="shared" si="1"/>
        <v>0</v>
      </c>
      <c r="I12">
        <f>IF(D12="Male",1,0)</f>
        <v>1</v>
      </c>
      <c r="J12">
        <f>F12*G12</f>
        <v>0</v>
      </c>
      <c r="K12">
        <f>F12*H12</f>
        <v>0</v>
      </c>
      <c r="L12">
        <f>I12*F12</f>
        <v>81</v>
      </c>
      <c r="M12">
        <f>I12*G12</f>
        <v>0</v>
      </c>
      <c r="N12">
        <f>I12*H12</f>
        <v>0</v>
      </c>
      <c r="O12">
        <f>F12*G12*I12</f>
        <v>0</v>
      </c>
      <c r="P12">
        <f>F12*H12*I12</f>
        <v>0</v>
      </c>
      <c r="Q12">
        <v>84</v>
      </c>
      <c r="R12" s="1" t="s">
        <v>22</v>
      </c>
      <c r="S12" s="1">
        <v>11</v>
      </c>
      <c r="T12" s="1">
        <v>4153.721870419643</v>
      </c>
      <c r="U12" s="1">
        <v>377.61107912905845</v>
      </c>
      <c r="V12" s="1">
        <v>290.87957273615984</v>
      </c>
      <c r="W12" s="1">
        <v>9.5934819418450748E-19</v>
      </c>
    </row>
    <row r="13" spans="1:26" x14ac:dyDescent="0.25">
      <c r="A13" t="s">
        <v>61</v>
      </c>
      <c r="B13">
        <v>73</v>
      </c>
      <c r="C13">
        <v>76</v>
      </c>
      <c r="D13" t="s">
        <v>50</v>
      </c>
      <c r="F13">
        <v>73</v>
      </c>
      <c r="G13">
        <f t="shared" si="0"/>
        <v>0</v>
      </c>
      <c r="H13">
        <f t="shared" si="1"/>
        <v>0</v>
      </c>
      <c r="I13">
        <f>IF(D13="Male",1,0)</f>
        <v>1</v>
      </c>
      <c r="J13">
        <f>F13*G13</f>
        <v>0</v>
      </c>
      <c r="K13">
        <f>F13*H13</f>
        <v>0</v>
      </c>
      <c r="L13">
        <f>I13*F13</f>
        <v>73</v>
      </c>
      <c r="M13">
        <f>I13*G13</f>
        <v>0</v>
      </c>
      <c r="N13">
        <f>I13*H13</f>
        <v>0</v>
      </c>
      <c r="O13">
        <f>F13*G13*I13</f>
        <v>0</v>
      </c>
      <c r="P13">
        <f>F13*H13*I13</f>
        <v>0</v>
      </c>
      <c r="Q13">
        <v>76</v>
      </c>
      <c r="R13" s="1" t="s">
        <v>23</v>
      </c>
      <c r="S13" s="1">
        <v>19</v>
      </c>
      <c r="T13" s="1">
        <v>24.665226354549787</v>
      </c>
      <c r="U13" s="1">
        <v>1.2981698081341992</v>
      </c>
      <c r="V13" s="1"/>
      <c r="W13" s="1"/>
    </row>
    <row r="14" spans="1:26" ht="15.75" thickBot="1" x14ac:dyDescent="0.3">
      <c r="A14" t="s">
        <v>61</v>
      </c>
      <c r="B14">
        <v>75</v>
      </c>
      <c r="C14">
        <v>78</v>
      </c>
      <c r="D14" t="s">
        <v>50</v>
      </c>
      <c r="F14">
        <v>75</v>
      </c>
      <c r="G14">
        <f t="shared" si="0"/>
        <v>0</v>
      </c>
      <c r="H14">
        <f t="shared" si="1"/>
        <v>0</v>
      </c>
      <c r="I14">
        <f>IF(D14="Male",1,0)</f>
        <v>1</v>
      </c>
      <c r="J14">
        <f>F14*G14</f>
        <v>0</v>
      </c>
      <c r="K14">
        <f>F14*H14</f>
        <v>0</v>
      </c>
      <c r="L14">
        <f>I14*F14</f>
        <v>75</v>
      </c>
      <c r="M14">
        <f>I14*G14</f>
        <v>0</v>
      </c>
      <c r="N14">
        <f>I14*H14</f>
        <v>0</v>
      </c>
      <c r="O14">
        <f>F14*G14*I14</f>
        <v>0</v>
      </c>
      <c r="P14">
        <f>F14*H14*I14</f>
        <v>0</v>
      </c>
      <c r="Q14">
        <v>78</v>
      </c>
      <c r="R14" s="2" t="s">
        <v>15</v>
      </c>
      <c r="S14" s="2">
        <v>30</v>
      </c>
      <c r="T14" s="2">
        <v>4178.3870967741932</v>
      </c>
      <c r="U14" s="2"/>
      <c r="V14" s="2"/>
      <c r="W14" s="2"/>
    </row>
    <row r="15" spans="1:26" ht="15.75" thickBot="1" x14ac:dyDescent="0.3">
      <c r="A15" t="s">
        <v>61</v>
      </c>
      <c r="B15">
        <v>89</v>
      </c>
      <c r="C15">
        <v>92</v>
      </c>
      <c r="D15" t="s">
        <v>50</v>
      </c>
      <c r="F15">
        <v>89</v>
      </c>
      <c r="G15">
        <f t="shared" si="0"/>
        <v>0</v>
      </c>
      <c r="H15">
        <f t="shared" si="1"/>
        <v>0</v>
      </c>
      <c r="I15">
        <f>IF(D15="Male",1,0)</f>
        <v>1</v>
      </c>
      <c r="J15">
        <f>F15*G15</f>
        <v>0</v>
      </c>
      <c r="K15">
        <f>F15*H15</f>
        <v>0</v>
      </c>
      <c r="L15">
        <f>I15*F15</f>
        <v>89</v>
      </c>
      <c r="M15">
        <f>I15*G15</f>
        <v>0</v>
      </c>
      <c r="N15">
        <f>I15*H15</f>
        <v>0</v>
      </c>
      <c r="O15">
        <f>F15*G15*I15</f>
        <v>0</v>
      </c>
      <c r="P15">
        <f>F15*H15*I15</f>
        <v>0</v>
      </c>
      <c r="Q15">
        <v>92</v>
      </c>
    </row>
    <row r="16" spans="1:26" x14ac:dyDescent="0.25">
      <c r="A16" t="s">
        <v>61</v>
      </c>
      <c r="B16">
        <v>87</v>
      </c>
      <c r="C16">
        <v>89</v>
      </c>
      <c r="D16" t="s">
        <v>50</v>
      </c>
      <c r="F16">
        <v>87</v>
      </c>
      <c r="G16">
        <f t="shared" si="0"/>
        <v>0</v>
      </c>
      <c r="H16">
        <f t="shared" si="1"/>
        <v>0</v>
      </c>
      <c r="I16">
        <f>IF(D16="Male",1,0)</f>
        <v>1</v>
      </c>
      <c r="J16">
        <f>F16*G16</f>
        <v>0</v>
      </c>
      <c r="K16">
        <f>F16*H16</f>
        <v>0</v>
      </c>
      <c r="L16">
        <f>I16*F16</f>
        <v>87</v>
      </c>
      <c r="M16">
        <f>I16*G16</f>
        <v>0</v>
      </c>
      <c r="N16">
        <f>I16*H16</f>
        <v>0</v>
      </c>
      <c r="O16">
        <f>F16*G16*I16</f>
        <v>0</v>
      </c>
      <c r="P16">
        <f>F16*H16*I16</f>
        <v>0</v>
      </c>
      <c r="Q16">
        <v>89</v>
      </c>
      <c r="R16" s="3"/>
      <c r="S16" s="3" t="s">
        <v>26</v>
      </c>
      <c r="T16" s="3" t="s">
        <v>21</v>
      </c>
      <c r="U16" s="3" t="s">
        <v>3</v>
      </c>
      <c r="V16" s="3" t="s">
        <v>13</v>
      </c>
      <c r="W16" s="3" t="s">
        <v>27</v>
      </c>
      <c r="X16" s="3" t="s">
        <v>28</v>
      </c>
      <c r="Y16" s="3" t="s">
        <v>29</v>
      </c>
      <c r="Z16" s="3" t="s">
        <v>30</v>
      </c>
    </row>
    <row r="17" spans="1:26" x14ac:dyDescent="0.25">
      <c r="A17" t="s">
        <v>61</v>
      </c>
      <c r="B17">
        <v>58</v>
      </c>
      <c r="C17">
        <v>61</v>
      </c>
      <c r="D17" t="s">
        <v>51</v>
      </c>
      <c r="F17">
        <v>58</v>
      </c>
      <c r="G17">
        <f t="shared" si="0"/>
        <v>0</v>
      </c>
      <c r="H17">
        <f t="shared" si="1"/>
        <v>0</v>
      </c>
      <c r="I17">
        <f>IF(D17="Male",1,0)</f>
        <v>0</v>
      </c>
      <c r="J17">
        <f>F17*G17</f>
        <v>0</v>
      </c>
      <c r="K17">
        <f>F17*H17</f>
        <v>0</v>
      </c>
      <c r="L17">
        <f>I17*F17</f>
        <v>0</v>
      </c>
      <c r="M17">
        <f>I17*G17</f>
        <v>0</v>
      </c>
      <c r="N17">
        <f>I17*H17</f>
        <v>0</v>
      </c>
      <c r="O17">
        <f>F17*G17*I17</f>
        <v>0</v>
      </c>
      <c r="P17">
        <f>F17*H17*I17</f>
        <v>0</v>
      </c>
      <c r="Q17">
        <v>61</v>
      </c>
      <c r="R17" s="1" t="s">
        <v>24</v>
      </c>
      <c r="S17" s="1">
        <v>4.6079943899018048</v>
      </c>
      <c r="T17" s="1">
        <v>2.5081009526421978</v>
      </c>
      <c r="U17" s="1">
        <v>1.8372443840617507</v>
      </c>
      <c r="V17" s="1">
        <v>8.1866642361575079E-2</v>
      </c>
      <c r="W17" s="1">
        <v>-0.64152123486271151</v>
      </c>
      <c r="X17" s="1">
        <v>9.857510014666321</v>
      </c>
      <c r="Y17" s="1">
        <v>-0.64152123486271151</v>
      </c>
      <c r="Z17" s="1">
        <v>9.857510014666321</v>
      </c>
    </row>
    <row r="18" spans="1:26" x14ac:dyDescent="0.25">
      <c r="A18" t="s">
        <v>61</v>
      </c>
      <c r="B18">
        <v>89</v>
      </c>
      <c r="C18">
        <v>90</v>
      </c>
      <c r="D18" t="s">
        <v>51</v>
      </c>
      <c r="F18">
        <v>89</v>
      </c>
      <c r="G18">
        <f t="shared" si="0"/>
        <v>0</v>
      </c>
      <c r="H18">
        <f t="shared" si="1"/>
        <v>0</v>
      </c>
      <c r="I18">
        <f>IF(D18="Male",1,0)</f>
        <v>0</v>
      </c>
      <c r="J18">
        <f>F18*G18</f>
        <v>0</v>
      </c>
      <c r="K18">
        <f>F18*H18</f>
        <v>0</v>
      </c>
      <c r="L18">
        <f>I18*F18</f>
        <v>0</v>
      </c>
      <c r="M18">
        <f>I18*G18</f>
        <v>0</v>
      </c>
      <c r="N18">
        <f>I18*H18</f>
        <v>0</v>
      </c>
      <c r="O18">
        <f>F18*G18*I18</f>
        <v>0</v>
      </c>
      <c r="P18">
        <f>F18*H18*I18</f>
        <v>0</v>
      </c>
      <c r="Q18">
        <v>90</v>
      </c>
      <c r="R18" s="1" t="s">
        <v>58</v>
      </c>
      <c r="S18" s="1">
        <v>0.9696704067321178</v>
      </c>
      <c r="T18" s="1">
        <v>3.3733468343962909E-2</v>
      </c>
      <c r="U18" s="1">
        <v>28.745055113956411</v>
      </c>
      <c r="V18" s="1">
        <v>4.0084473275228407E-17</v>
      </c>
      <c r="W18" s="1">
        <v>0.89906544604958216</v>
      </c>
      <c r="X18" s="1">
        <v>1.0402753674146534</v>
      </c>
      <c r="Y18" s="1">
        <v>0.89906544604958216</v>
      </c>
      <c r="Z18" s="1">
        <v>1.0402753674146534</v>
      </c>
    </row>
    <row r="19" spans="1:26" x14ac:dyDescent="0.25">
      <c r="A19" t="s">
        <v>61</v>
      </c>
      <c r="B19">
        <v>53</v>
      </c>
      <c r="C19">
        <v>56</v>
      </c>
      <c r="D19" t="s">
        <v>51</v>
      </c>
      <c r="F19">
        <v>53</v>
      </c>
      <c r="G19">
        <f t="shared" si="0"/>
        <v>0</v>
      </c>
      <c r="H19">
        <f t="shared" si="1"/>
        <v>0</v>
      </c>
      <c r="I19">
        <f>IF(D19="Male",1,0)</f>
        <v>0</v>
      </c>
      <c r="J19">
        <f>F19*G19</f>
        <v>0</v>
      </c>
      <c r="K19">
        <f>F19*H19</f>
        <v>0</v>
      </c>
      <c r="L19">
        <f>I19*F19</f>
        <v>0</v>
      </c>
      <c r="M19">
        <f>I19*G19</f>
        <v>0</v>
      </c>
      <c r="N19">
        <f>I19*H19</f>
        <v>0</v>
      </c>
      <c r="O19">
        <f>F19*G19*I19</f>
        <v>0</v>
      </c>
      <c r="P19">
        <f>F19*H19*I19</f>
        <v>0</v>
      </c>
      <c r="Q19">
        <v>56</v>
      </c>
      <c r="R19" s="1" t="s">
        <v>67</v>
      </c>
      <c r="S19" s="1">
        <v>2.175103428728987</v>
      </c>
      <c r="T19" s="1">
        <v>3.3585767360742471</v>
      </c>
      <c r="U19" s="1">
        <v>0.64762653935113268</v>
      </c>
      <c r="V19" s="1">
        <v>0.5249754716967896</v>
      </c>
      <c r="W19" s="1">
        <v>-4.8544784684505604</v>
      </c>
      <c r="X19" s="1">
        <v>9.2046853259085353</v>
      </c>
      <c r="Y19" s="1">
        <v>-4.8544784684505604</v>
      </c>
      <c r="Z19" s="1">
        <v>9.2046853259085353</v>
      </c>
    </row>
    <row r="20" spans="1:26" x14ac:dyDescent="0.25">
      <c r="A20" t="s">
        <v>61</v>
      </c>
      <c r="B20">
        <v>75</v>
      </c>
      <c r="C20">
        <v>77</v>
      </c>
      <c r="D20" t="s">
        <v>51</v>
      </c>
      <c r="F20">
        <v>75</v>
      </c>
      <c r="G20">
        <f t="shared" si="0"/>
        <v>0</v>
      </c>
      <c r="H20">
        <f t="shared" si="1"/>
        <v>0</v>
      </c>
      <c r="I20">
        <f>IF(D20="Male",1,0)</f>
        <v>0</v>
      </c>
      <c r="J20">
        <f>F20*G20</f>
        <v>0</v>
      </c>
      <c r="K20">
        <f>F20*H20</f>
        <v>0</v>
      </c>
      <c r="L20">
        <f>I20*F20</f>
        <v>0</v>
      </c>
      <c r="M20">
        <f>I20*G20</f>
        <v>0</v>
      </c>
      <c r="N20">
        <f>I20*H20</f>
        <v>0</v>
      </c>
      <c r="O20">
        <f>F20*G20*I20</f>
        <v>0</v>
      </c>
      <c r="P20">
        <f>F20*H20*I20</f>
        <v>0</v>
      </c>
      <c r="Q20">
        <v>77</v>
      </c>
      <c r="R20" s="1" t="s">
        <v>66</v>
      </c>
      <c r="S20" s="1">
        <v>-6.6079943899017053</v>
      </c>
      <c r="T20" s="1">
        <v>8.5758404306215272</v>
      </c>
      <c r="U20" s="1">
        <v>-0.77053607087962062</v>
      </c>
      <c r="V20" s="1">
        <v>0.45045773670782896</v>
      </c>
      <c r="W20" s="1">
        <v>-24.557434697959877</v>
      </c>
      <c r="X20" s="1">
        <v>11.341445918156467</v>
      </c>
      <c r="Y20" s="1">
        <v>-24.557434697959877</v>
      </c>
      <c r="Z20" s="1">
        <v>11.341445918156467</v>
      </c>
    </row>
    <row r="21" spans="1:26" x14ac:dyDescent="0.25">
      <c r="A21" t="s">
        <v>61</v>
      </c>
      <c r="B21">
        <v>89</v>
      </c>
      <c r="C21">
        <v>92</v>
      </c>
      <c r="D21" t="s">
        <v>51</v>
      </c>
      <c r="F21">
        <v>89</v>
      </c>
      <c r="G21">
        <f t="shared" si="0"/>
        <v>0</v>
      </c>
      <c r="H21">
        <f t="shared" si="1"/>
        <v>0</v>
      </c>
      <c r="I21">
        <f>IF(D21="Male",1,0)</f>
        <v>0</v>
      </c>
      <c r="J21">
        <f>F21*G21</f>
        <v>0</v>
      </c>
      <c r="K21">
        <f>F21*H21</f>
        <v>0</v>
      </c>
      <c r="L21">
        <f>I21*F21</f>
        <v>0</v>
      </c>
      <c r="M21">
        <f>I21*G21</f>
        <v>0</v>
      </c>
      <c r="N21">
        <f>I21*H21</f>
        <v>0</v>
      </c>
      <c r="O21">
        <f>F21*G21*I21</f>
        <v>0</v>
      </c>
      <c r="P21">
        <f>F21*H21*I21</f>
        <v>0</v>
      </c>
      <c r="Q21">
        <v>92</v>
      </c>
      <c r="R21" s="1" t="s">
        <v>68</v>
      </c>
      <c r="S21" s="1">
        <v>0.62200561009818034</v>
      </c>
      <c r="T21" s="1">
        <v>7.0097549818887366</v>
      </c>
      <c r="U21" s="1">
        <v>8.8734286962279044E-2</v>
      </c>
      <c r="V21" s="1">
        <v>0.93022172308155837</v>
      </c>
      <c r="W21" s="1">
        <v>-14.049580182503432</v>
      </c>
      <c r="X21" s="1">
        <v>15.293591402699791</v>
      </c>
      <c r="Y21" s="1">
        <v>-14.049580182503432</v>
      </c>
      <c r="Z21" s="1">
        <v>15.293591402699791</v>
      </c>
    </row>
    <row r="22" spans="1:26" x14ac:dyDescent="0.25">
      <c r="A22" t="s">
        <v>62</v>
      </c>
      <c r="B22">
        <v>84</v>
      </c>
      <c r="C22">
        <v>86</v>
      </c>
      <c r="D22" t="s">
        <v>50</v>
      </c>
      <c r="F22">
        <v>84</v>
      </c>
      <c r="G22">
        <f t="shared" si="0"/>
        <v>1</v>
      </c>
      <c r="H22">
        <f t="shared" si="1"/>
        <v>0</v>
      </c>
      <c r="I22">
        <f>IF(D22="Male",1,0)</f>
        <v>1</v>
      </c>
      <c r="J22">
        <f>F22*G22</f>
        <v>84</v>
      </c>
      <c r="K22">
        <f>F22*H22</f>
        <v>0</v>
      </c>
      <c r="L22">
        <f>I22*F22</f>
        <v>84</v>
      </c>
      <c r="M22">
        <f>I22*G22</f>
        <v>1</v>
      </c>
      <c r="N22">
        <f>I22*H22</f>
        <v>0</v>
      </c>
      <c r="O22">
        <f>F22*G22*I22</f>
        <v>84</v>
      </c>
      <c r="P22">
        <f>F22*H22*I22</f>
        <v>0</v>
      </c>
      <c r="Q22">
        <v>86</v>
      </c>
      <c r="R22" s="1" t="s">
        <v>70</v>
      </c>
      <c r="S22" s="1">
        <v>-3.8314713500351423E-3</v>
      </c>
      <c r="T22" s="1">
        <v>4.69738862319787E-2</v>
      </c>
      <c r="U22" s="1">
        <v>-8.1565986069655191E-2</v>
      </c>
      <c r="V22" s="1">
        <v>0.9358449623301891</v>
      </c>
      <c r="W22" s="1">
        <v>-0.10214894516260588</v>
      </c>
      <c r="X22" s="1">
        <v>9.4486002462535593E-2</v>
      </c>
      <c r="Y22" s="1">
        <v>-0.10214894516260588</v>
      </c>
      <c r="Z22" s="1">
        <v>9.4486002462535593E-2</v>
      </c>
    </row>
    <row r="23" spans="1:26" x14ac:dyDescent="0.25">
      <c r="A23" t="s">
        <v>62</v>
      </c>
      <c r="B23">
        <v>52</v>
      </c>
      <c r="C23">
        <v>57</v>
      </c>
      <c r="D23" t="s">
        <v>50</v>
      </c>
      <c r="F23">
        <v>52</v>
      </c>
      <c r="G23">
        <f t="shared" si="0"/>
        <v>1</v>
      </c>
      <c r="H23">
        <f t="shared" si="1"/>
        <v>0</v>
      </c>
      <c r="I23">
        <f>IF(D23="Male",1,0)</f>
        <v>1</v>
      </c>
      <c r="J23">
        <f>F23*G23</f>
        <v>52</v>
      </c>
      <c r="K23">
        <f>F23*H23</f>
        <v>0</v>
      </c>
      <c r="L23">
        <f>I23*F23</f>
        <v>52</v>
      </c>
      <c r="M23">
        <f>I23*G23</f>
        <v>1</v>
      </c>
      <c r="N23">
        <f>I23*H23</f>
        <v>0</v>
      </c>
      <c r="O23">
        <f>F23*G23*I23</f>
        <v>52</v>
      </c>
      <c r="P23">
        <f>F23*H23*I23</f>
        <v>0</v>
      </c>
      <c r="Q23">
        <v>57</v>
      </c>
      <c r="R23" s="1" t="s">
        <v>69</v>
      </c>
      <c r="S23" s="1">
        <v>3.0329593267880758E-2</v>
      </c>
      <c r="T23" s="1">
        <v>0.10203229083572507</v>
      </c>
      <c r="U23" s="1">
        <v>0.29725484961140664</v>
      </c>
      <c r="V23" s="1">
        <v>0.76949746431386046</v>
      </c>
      <c r="W23" s="1">
        <v>-0.18322644577767633</v>
      </c>
      <c r="X23" s="1">
        <v>0.24388563231343785</v>
      </c>
      <c r="Y23" s="1">
        <v>-0.18322644577767633</v>
      </c>
      <c r="Z23" s="1">
        <v>0.24388563231343785</v>
      </c>
    </row>
    <row r="24" spans="1:26" x14ac:dyDescent="0.25">
      <c r="A24" t="s">
        <v>62</v>
      </c>
      <c r="B24">
        <v>77</v>
      </c>
      <c r="C24">
        <v>81</v>
      </c>
      <c r="D24" t="s">
        <v>50</v>
      </c>
      <c r="F24">
        <v>77</v>
      </c>
      <c r="G24">
        <f t="shared" si="0"/>
        <v>1</v>
      </c>
      <c r="H24">
        <f t="shared" si="1"/>
        <v>0</v>
      </c>
      <c r="I24">
        <f>IF(D24="Male",1,0)</f>
        <v>1</v>
      </c>
      <c r="J24">
        <f>F24*G24</f>
        <v>77</v>
      </c>
      <c r="K24">
        <f>F24*H24</f>
        <v>0</v>
      </c>
      <c r="L24">
        <f>I24*F24</f>
        <v>77</v>
      </c>
      <c r="M24">
        <f>I24*G24</f>
        <v>1</v>
      </c>
      <c r="N24">
        <f>I24*H24</f>
        <v>0</v>
      </c>
      <c r="O24">
        <f>F24*G24*I24</f>
        <v>77</v>
      </c>
      <c r="P24">
        <f>F24*H24*I24</f>
        <v>0</v>
      </c>
      <c r="Q24">
        <v>81</v>
      </c>
      <c r="R24" s="1" t="s">
        <v>71</v>
      </c>
      <c r="S24" s="1">
        <v>3.2959326788218306E-4</v>
      </c>
      <c r="T24" s="1">
        <v>8.7342978694249604E-2</v>
      </c>
      <c r="U24" s="1">
        <v>3.7735519535685639E-3</v>
      </c>
      <c r="V24" s="1">
        <v>0.99702848765643415</v>
      </c>
      <c r="W24" s="1">
        <v>-0.18248136212285473</v>
      </c>
      <c r="X24" s="1">
        <v>0.18314054865861909</v>
      </c>
      <c r="Y24" s="1">
        <v>-0.18248136212285473</v>
      </c>
      <c r="Z24" s="1">
        <v>0.18314054865861909</v>
      </c>
    </row>
    <row r="25" spans="1:26" x14ac:dyDescent="0.25">
      <c r="A25" t="s">
        <v>62</v>
      </c>
      <c r="B25">
        <v>75</v>
      </c>
      <c r="C25">
        <v>80</v>
      </c>
      <c r="D25" t="s">
        <v>50</v>
      </c>
      <c r="F25">
        <v>75</v>
      </c>
      <c r="G25">
        <f t="shared" si="0"/>
        <v>1</v>
      </c>
      <c r="H25">
        <f t="shared" si="1"/>
        <v>0</v>
      </c>
      <c r="I25">
        <f>IF(D25="Male",1,0)</f>
        <v>1</v>
      </c>
      <c r="J25">
        <f>F25*G25</f>
        <v>75</v>
      </c>
      <c r="K25">
        <f>F25*H25</f>
        <v>0</v>
      </c>
      <c r="L25">
        <f>I25*F25</f>
        <v>75</v>
      </c>
      <c r="M25">
        <f>I25*G25</f>
        <v>1</v>
      </c>
      <c r="N25">
        <f>I25*H25</f>
        <v>0</v>
      </c>
      <c r="O25">
        <f>F25*G25*I25</f>
        <v>75</v>
      </c>
      <c r="P25">
        <f>F25*H25*I25</f>
        <v>0</v>
      </c>
      <c r="Q25">
        <v>80</v>
      </c>
      <c r="R25" s="1" t="s">
        <v>73</v>
      </c>
      <c r="S25" s="1">
        <v>1.6809366542012099</v>
      </c>
      <c r="T25" s="1">
        <v>8.120853987809145</v>
      </c>
      <c r="U25" s="1">
        <v>0.20699013388549981</v>
      </c>
      <c r="V25" s="1">
        <v>0.83821975711782892</v>
      </c>
      <c r="W25" s="1">
        <v>-15.316206084620978</v>
      </c>
      <c r="X25" s="1">
        <v>18.678079393023399</v>
      </c>
      <c r="Y25" s="1">
        <v>-15.316206084620978</v>
      </c>
      <c r="Z25" s="1">
        <v>18.678079393023399</v>
      </c>
    </row>
    <row r="26" spans="1:26" x14ac:dyDescent="0.25">
      <c r="A26" t="s">
        <v>62</v>
      </c>
      <c r="B26">
        <v>71</v>
      </c>
      <c r="C26">
        <v>75</v>
      </c>
      <c r="D26" t="s">
        <v>50</v>
      </c>
      <c r="F26">
        <v>71</v>
      </c>
      <c r="G26">
        <f t="shared" si="0"/>
        <v>1</v>
      </c>
      <c r="H26">
        <f t="shared" si="1"/>
        <v>0</v>
      </c>
      <c r="I26">
        <f>IF(D26="Male",1,0)</f>
        <v>1</v>
      </c>
      <c r="J26">
        <f>F26*G26</f>
        <v>71</v>
      </c>
      <c r="K26">
        <f>F26*H26</f>
        <v>0</v>
      </c>
      <c r="L26">
        <f>I26*F26</f>
        <v>71</v>
      </c>
      <c r="M26">
        <f>I26*G26</f>
        <v>1</v>
      </c>
      <c r="N26">
        <f>I26*H26</f>
        <v>0</v>
      </c>
      <c r="O26">
        <f>F26*G26*I26</f>
        <v>71</v>
      </c>
      <c r="P26">
        <f>F26*H26*I26</f>
        <v>0</v>
      </c>
      <c r="Q26">
        <v>75</v>
      </c>
      <c r="R26" s="1" t="s">
        <v>72</v>
      </c>
      <c r="S26" s="1">
        <v>4.400261596379389</v>
      </c>
      <c r="T26" s="1">
        <v>11.465057274022362</v>
      </c>
      <c r="U26" s="1">
        <v>0.38379761140396085</v>
      </c>
      <c r="V26" s="1">
        <v>0.70538957346093778</v>
      </c>
      <c r="W26" s="1">
        <v>-19.596379063318381</v>
      </c>
      <c r="X26" s="1">
        <v>28.396902256077155</v>
      </c>
      <c r="Y26" s="1">
        <v>-19.596379063318381</v>
      </c>
      <c r="Z26" s="1">
        <v>28.396902256077155</v>
      </c>
    </row>
    <row r="27" spans="1:26" x14ac:dyDescent="0.25">
      <c r="A27" t="s">
        <v>62</v>
      </c>
      <c r="B27">
        <v>87</v>
      </c>
      <c r="C27">
        <v>89</v>
      </c>
      <c r="D27" t="s">
        <v>51</v>
      </c>
      <c r="F27">
        <v>87</v>
      </c>
      <c r="G27">
        <f t="shared" si="0"/>
        <v>1</v>
      </c>
      <c r="H27">
        <f t="shared" si="1"/>
        <v>0</v>
      </c>
      <c r="I27">
        <f>IF(D27="Male",1,0)</f>
        <v>0</v>
      </c>
      <c r="J27">
        <f>F27*G27</f>
        <v>87</v>
      </c>
      <c r="K27">
        <f>F27*H27</f>
        <v>0</v>
      </c>
      <c r="L27">
        <f>I27*F27</f>
        <v>0</v>
      </c>
      <c r="M27">
        <f>I27*G27</f>
        <v>0</v>
      </c>
      <c r="N27">
        <f>I27*H27</f>
        <v>0</v>
      </c>
      <c r="O27">
        <f>F27*G27*I27</f>
        <v>0</v>
      </c>
      <c r="P27">
        <f>F27*H27*I27</f>
        <v>0</v>
      </c>
      <c r="Q27">
        <v>89</v>
      </c>
      <c r="R27" s="9" t="s">
        <v>75</v>
      </c>
      <c r="S27" s="9">
        <v>-3.7004741504145885E-2</v>
      </c>
      <c r="T27" s="9">
        <v>0.10459569419558458</v>
      </c>
      <c r="U27" s="9">
        <v>-0.35378838286545844</v>
      </c>
      <c r="V27" s="9">
        <v>0.72739304778799174</v>
      </c>
      <c r="W27" s="9">
        <v>-0.25592604544304004</v>
      </c>
      <c r="X27" s="9">
        <v>0.18191656243474824</v>
      </c>
      <c r="Y27" s="9">
        <v>-0.25592604544304004</v>
      </c>
      <c r="Z27" s="9">
        <v>0.18191656243474824</v>
      </c>
    </row>
    <row r="28" spans="1:26" ht="15.75" thickBot="1" x14ac:dyDescent="0.3">
      <c r="A28" t="s">
        <v>62</v>
      </c>
      <c r="B28">
        <v>65</v>
      </c>
      <c r="C28">
        <v>70</v>
      </c>
      <c r="D28" t="s">
        <v>51</v>
      </c>
      <c r="F28">
        <v>65</v>
      </c>
      <c r="G28">
        <f t="shared" si="0"/>
        <v>1</v>
      </c>
      <c r="H28">
        <f t="shared" si="1"/>
        <v>0</v>
      </c>
      <c r="I28">
        <f>IF(D28="Male",1,0)</f>
        <v>0</v>
      </c>
      <c r="J28">
        <f>F28*G28</f>
        <v>65</v>
      </c>
      <c r="K28">
        <f>F28*H28</f>
        <v>0</v>
      </c>
      <c r="L28">
        <f>I28*F28</f>
        <v>0</v>
      </c>
      <c r="M28">
        <f>I28*G28</f>
        <v>0</v>
      </c>
      <c r="N28">
        <f>I28*H28</f>
        <v>0</v>
      </c>
      <c r="O28">
        <f>F28*G28*I28</f>
        <v>0</v>
      </c>
      <c r="P28">
        <f>F28*H28*I28</f>
        <v>0</v>
      </c>
      <c r="Q28">
        <v>70</v>
      </c>
      <c r="R28" s="10" t="s">
        <v>74</v>
      </c>
      <c r="S28" s="10">
        <v>-8.3325544684884054E-2</v>
      </c>
      <c r="T28" s="10">
        <v>0.13817138814458865</v>
      </c>
      <c r="U28" s="10">
        <v>-0.60305932945892182</v>
      </c>
      <c r="V28" s="10">
        <v>0.55360043983804275</v>
      </c>
      <c r="W28" s="10">
        <v>-0.37252158370249527</v>
      </c>
      <c r="X28" s="10">
        <v>0.20587049433272714</v>
      </c>
      <c r="Y28" s="10">
        <v>-0.37252158370249527</v>
      </c>
      <c r="Z28" s="10">
        <v>0.20587049433272714</v>
      </c>
    </row>
    <row r="29" spans="1:26" x14ac:dyDescent="0.25">
      <c r="A29" t="s">
        <v>62</v>
      </c>
      <c r="B29">
        <v>52</v>
      </c>
      <c r="C29">
        <v>57</v>
      </c>
      <c r="D29" t="s">
        <v>51</v>
      </c>
      <c r="F29">
        <v>52</v>
      </c>
      <c r="G29">
        <f t="shared" si="0"/>
        <v>1</v>
      </c>
      <c r="H29">
        <f t="shared" si="1"/>
        <v>0</v>
      </c>
      <c r="I29">
        <f>IF(D29="Male",1,0)</f>
        <v>0</v>
      </c>
      <c r="J29">
        <f>F29*G29</f>
        <v>52</v>
      </c>
      <c r="K29">
        <f>F29*H29</f>
        <v>0</v>
      </c>
      <c r="L29">
        <f>I29*F29</f>
        <v>0</v>
      </c>
      <c r="M29">
        <f>I29*G29</f>
        <v>0</v>
      </c>
      <c r="N29">
        <f>I29*H29</f>
        <v>0</v>
      </c>
      <c r="O29">
        <f>F29*G29*I29</f>
        <v>0</v>
      </c>
      <c r="P29">
        <f>F29*H29*I29</f>
        <v>0</v>
      </c>
      <c r="Q29">
        <v>57</v>
      </c>
      <c r="R29" s="1" t="s">
        <v>77</v>
      </c>
    </row>
    <row r="30" spans="1:26" x14ac:dyDescent="0.25">
      <c r="A30" t="s">
        <v>62</v>
      </c>
      <c r="B30">
        <v>82</v>
      </c>
      <c r="C30">
        <v>87</v>
      </c>
      <c r="D30" t="s">
        <v>51</v>
      </c>
      <c r="F30">
        <v>82</v>
      </c>
      <c r="G30">
        <f t="shared" si="0"/>
        <v>1</v>
      </c>
      <c r="H30">
        <f t="shared" si="1"/>
        <v>0</v>
      </c>
      <c r="I30">
        <f>IF(D30="Male",1,0)</f>
        <v>0</v>
      </c>
      <c r="J30">
        <f>F30*G30</f>
        <v>82</v>
      </c>
      <c r="K30">
        <f>F30*H30</f>
        <v>0</v>
      </c>
      <c r="L30">
        <f>I30*F30</f>
        <v>0</v>
      </c>
      <c r="M30">
        <f>I30*G30</f>
        <v>0</v>
      </c>
      <c r="N30">
        <f>I30*H30</f>
        <v>0</v>
      </c>
      <c r="O30">
        <f>F30*G30*I30</f>
        <v>0</v>
      </c>
      <c r="P30">
        <f>F30*H30*I30</f>
        <v>0</v>
      </c>
      <c r="Q30">
        <v>87</v>
      </c>
    </row>
    <row r="31" spans="1:26" x14ac:dyDescent="0.25">
      <c r="A31" t="s">
        <v>62</v>
      </c>
      <c r="B31">
        <v>48</v>
      </c>
      <c r="C31">
        <v>52</v>
      </c>
      <c r="D31" t="s">
        <v>51</v>
      </c>
      <c r="F31">
        <v>48</v>
      </c>
      <c r="G31">
        <f t="shared" si="0"/>
        <v>1</v>
      </c>
      <c r="H31">
        <f t="shared" si="1"/>
        <v>0</v>
      </c>
      <c r="I31">
        <f>IF(D31="Male",1,0)</f>
        <v>0</v>
      </c>
      <c r="J31">
        <f>F31*G31</f>
        <v>48</v>
      </c>
      <c r="K31">
        <f>F31*H31</f>
        <v>0</v>
      </c>
      <c r="L31">
        <f>I31*F31</f>
        <v>0</v>
      </c>
      <c r="M31">
        <f>I31*G31</f>
        <v>0</v>
      </c>
      <c r="N31">
        <f>I31*H31</f>
        <v>0</v>
      </c>
      <c r="O31">
        <f>F31*G31*I31</f>
        <v>0</v>
      </c>
      <c r="P31">
        <f>F31*H31*I31</f>
        <v>0</v>
      </c>
      <c r="Q31">
        <v>52</v>
      </c>
    </row>
    <row r="32" spans="1:26" x14ac:dyDescent="0.25">
      <c r="A32" t="s">
        <v>62</v>
      </c>
      <c r="B32">
        <v>67</v>
      </c>
      <c r="C32">
        <v>73</v>
      </c>
      <c r="D32" t="s">
        <v>51</v>
      </c>
      <c r="F32">
        <v>67</v>
      </c>
      <c r="G32">
        <f t="shared" si="0"/>
        <v>1</v>
      </c>
      <c r="H32">
        <f t="shared" si="1"/>
        <v>0</v>
      </c>
      <c r="I32">
        <f>IF(D32="Male",1,0)</f>
        <v>0</v>
      </c>
      <c r="J32">
        <f>F32*G32</f>
        <v>67</v>
      </c>
      <c r="K32">
        <f>F32*H32</f>
        <v>0</v>
      </c>
      <c r="L32">
        <f>I32*F32</f>
        <v>0</v>
      </c>
      <c r="M32">
        <f>I32*G32</f>
        <v>0</v>
      </c>
      <c r="N32">
        <f>I32*H32</f>
        <v>0</v>
      </c>
      <c r="O32">
        <f>F32*G32*I32</f>
        <v>0</v>
      </c>
      <c r="P32">
        <f>F32*H32*I32</f>
        <v>0</v>
      </c>
      <c r="Q32">
        <v>73</v>
      </c>
      <c r="R32" t="s">
        <v>16</v>
      </c>
    </row>
    <row r="33" spans="6:26" ht="15.75" thickBot="1" x14ac:dyDescent="0.3"/>
    <row r="34" spans="6:26" x14ac:dyDescent="0.25">
      <c r="R34" s="5" t="s">
        <v>17</v>
      </c>
      <c r="S34" s="5"/>
    </row>
    <row r="35" spans="6:26" x14ac:dyDescent="0.25">
      <c r="F35" t="s">
        <v>58</v>
      </c>
      <c r="G35" t="s">
        <v>67</v>
      </c>
      <c r="H35" t="s">
        <v>66</v>
      </c>
      <c r="I35" t="s">
        <v>68</v>
      </c>
      <c r="J35" t="s">
        <v>71</v>
      </c>
      <c r="K35" t="s">
        <v>73</v>
      </c>
      <c r="L35" t="s">
        <v>72</v>
      </c>
      <c r="M35" t="s">
        <v>57</v>
      </c>
      <c r="R35" s="1" t="s">
        <v>18</v>
      </c>
      <c r="S35" s="1">
        <v>0.99698717055834052</v>
      </c>
    </row>
    <row r="36" spans="6:26" x14ac:dyDescent="0.25">
      <c r="F36">
        <v>92</v>
      </c>
      <c r="G36">
        <v>0</v>
      </c>
      <c r="H36">
        <v>1</v>
      </c>
      <c r="I36">
        <v>1</v>
      </c>
      <c r="J36">
        <v>92</v>
      </c>
      <c r="K36">
        <v>0</v>
      </c>
      <c r="L36">
        <v>1</v>
      </c>
      <c r="M36">
        <v>88</v>
      </c>
      <c r="R36" s="1" t="s">
        <v>19</v>
      </c>
      <c r="S36" s="1">
        <v>0.99398341825792558</v>
      </c>
    </row>
    <row r="37" spans="6:26" x14ac:dyDescent="0.25">
      <c r="F37">
        <v>63</v>
      </c>
      <c r="G37">
        <v>0</v>
      </c>
      <c r="H37">
        <v>1</v>
      </c>
      <c r="I37">
        <v>1</v>
      </c>
      <c r="J37">
        <v>63</v>
      </c>
      <c r="K37">
        <v>0</v>
      </c>
      <c r="L37">
        <v>1</v>
      </c>
      <c r="M37">
        <v>60</v>
      </c>
      <c r="R37" s="1" t="s">
        <v>20</v>
      </c>
      <c r="S37" s="1">
        <v>0.99140488322560794</v>
      </c>
    </row>
    <row r="38" spans="6:26" x14ac:dyDescent="0.25">
      <c r="F38">
        <v>92</v>
      </c>
      <c r="G38">
        <v>0</v>
      </c>
      <c r="H38">
        <v>1</v>
      </c>
      <c r="I38">
        <v>1</v>
      </c>
      <c r="J38">
        <v>92</v>
      </c>
      <c r="K38">
        <v>0</v>
      </c>
      <c r="L38">
        <v>1</v>
      </c>
      <c r="M38">
        <v>87</v>
      </c>
      <c r="R38" s="1" t="s">
        <v>21</v>
      </c>
      <c r="S38" s="1">
        <v>1.0941316956897293</v>
      </c>
    </row>
    <row r="39" spans="6:26" ht="15.75" thickBot="1" x14ac:dyDescent="0.3">
      <c r="F39">
        <v>86</v>
      </c>
      <c r="G39">
        <v>0</v>
      </c>
      <c r="H39">
        <v>1</v>
      </c>
      <c r="I39">
        <v>1</v>
      </c>
      <c r="J39">
        <v>86</v>
      </c>
      <c r="K39">
        <v>0</v>
      </c>
      <c r="L39">
        <v>1</v>
      </c>
      <c r="M39">
        <v>80</v>
      </c>
      <c r="R39" s="2" t="s">
        <v>1</v>
      </c>
      <c r="S39" s="2">
        <v>31</v>
      </c>
    </row>
    <row r="40" spans="6:26" x14ac:dyDescent="0.25">
      <c r="F40">
        <v>78</v>
      </c>
      <c r="G40">
        <v>0</v>
      </c>
      <c r="H40">
        <v>1</v>
      </c>
      <c r="I40">
        <v>1</v>
      </c>
      <c r="J40">
        <v>78</v>
      </c>
      <c r="K40">
        <v>0</v>
      </c>
      <c r="L40">
        <v>1</v>
      </c>
      <c r="M40">
        <v>77</v>
      </c>
    </row>
    <row r="41" spans="6:26" ht="15.75" thickBot="1" x14ac:dyDescent="0.3">
      <c r="F41">
        <v>86</v>
      </c>
      <c r="G41">
        <v>0</v>
      </c>
      <c r="H41">
        <v>1</v>
      </c>
      <c r="I41">
        <v>0</v>
      </c>
      <c r="J41">
        <v>0</v>
      </c>
      <c r="K41">
        <v>0</v>
      </c>
      <c r="L41">
        <v>0</v>
      </c>
      <c r="M41">
        <v>84</v>
      </c>
      <c r="R41" t="s">
        <v>9</v>
      </c>
    </row>
    <row r="42" spans="6:26" x14ac:dyDescent="0.25">
      <c r="F42">
        <v>78</v>
      </c>
      <c r="G42">
        <v>0</v>
      </c>
      <c r="H42">
        <v>1</v>
      </c>
      <c r="I42">
        <v>0</v>
      </c>
      <c r="J42">
        <v>0</v>
      </c>
      <c r="K42">
        <v>0</v>
      </c>
      <c r="L42">
        <v>0</v>
      </c>
      <c r="M42">
        <v>76</v>
      </c>
      <c r="R42" s="3"/>
      <c r="S42" s="3" t="s">
        <v>2</v>
      </c>
      <c r="T42" s="3" t="s">
        <v>4</v>
      </c>
      <c r="U42" s="3" t="s">
        <v>11</v>
      </c>
      <c r="V42" s="3" t="s">
        <v>12</v>
      </c>
      <c r="W42" s="3" t="s">
        <v>25</v>
      </c>
    </row>
    <row r="43" spans="6:26" x14ac:dyDescent="0.25">
      <c r="F43">
        <v>80</v>
      </c>
      <c r="G43">
        <v>0</v>
      </c>
      <c r="H43">
        <v>1</v>
      </c>
      <c r="I43">
        <v>0</v>
      </c>
      <c r="J43">
        <v>0</v>
      </c>
      <c r="K43">
        <v>0</v>
      </c>
      <c r="L43">
        <v>0</v>
      </c>
      <c r="M43">
        <v>78</v>
      </c>
      <c r="R43" s="1" t="s">
        <v>22</v>
      </c>
      <c r="S43" s="1">
        <v>9</v>
      </c>
      <c r="T43" s="1">
        <v>4153.2474892564223</v>
      </c>
      <c r="U43" s="1">
        <v>461.47194325071359</v>
      </c>
      <c r="V43" s="1">
        <v>385.48377501179107</v>
      </c>
      <c r="W43" s="1">
        <v>2.9787811918161153E-21</v>
      </c>
    </row>
    <row r="44" spans="6:26" x14ac:dyDescent="0.25">
      <c r="F44">
        <v>92</v>
      </c>
      <c r="G44">
        <v>0</v>
      </c>
      <c r="H44">
        <v>1</v>
      </c>
      <c r="I44">
        <v>0</v>
      </c>
      <c r="J44">
        <v>0</v>
      </c>
      <c r="K44">
        <v>0</v>
      </c>
      <c r="L44">
        <v>0</v>
      </c>
      <c r="M44">
        <v>90</v>
      </c>
      <c r="R44" s="1" t="s">
        <v>23</v>
      </c>
      <c r="S44" s="1">
        <v>21</v>
      </c>
      <c r="T44" s="1">
        <v>25.139607517770528</v>
      </c>
      <c r="U44" s="1">
        <v>1.1971241675128823</v>
      </c>
      <c r="V44" s="1"/>
      <c r="W44" s="1"/>
    </row>
    <row r="45" spans="6:26" ht="15.75" thickBot="1" x14ac:dyDescent="0.3">
      <c r="F45">
        <v>89</v>
      </c>
      <c r="G45">
        <v>0</v>
      </c>
      <c r="H45">
        <v>1</v>
      </c>
      <c r="I45">
        <v>0</v>
      </c>
      <c r="J45">
        <v>0</v>
      </c>
      <c r="K45">
        <v>0</v>
      </c>
      <c r="L45">
        <v>0</v>
      </c>
      <c r="M45">
        <v>87</v>
      </c>
      <c r="R45" s="2" t="s">
        <v>15</v>
      </c>
      <c r="S45" s="2">
        <v>30</v>
      </c>
      <c r="T45" s="2">
        <v>4178.3870967741932</v>
      </c>
      <c r="U45" s="2"/>
      <c r="V45" s="2"/>
      <c r="W45" s="2"/>
    </row>
    <row r="46" spans="6:26" ht="15.75" thickBot="1" x14ac:dyDescent="0.3">
      <c r="F46">
        <v>81</v>
      </c>
      <c r="G46">
        <v>0</v>
      </c>
      <c r="H46">
        <v>0</v>
      </c>
      <c r="I46">
        <v>1</v>
      </c>
      <c r="J46">
        <v>81</v>
      </c>
      <c r="K46">
        <v>0</v>
      </c>
      <c r="L46">
        <v>0</v>
      </c>
      <c r="M46">
        <v>84</v>
      </c>
    </row>
    <row r="47" spans="6:26" x14ac:dyDescent="0.25">
      <c r="F47">
        <v>73</v>
      </c>
      <c r="G47">
        <v>0</v>
      </c>
      <c r="H47">
        <v>0</v>
      </c>
      <c r="I47">
        <v>1</v>
      </c>
      <c r="J47">
        <v>73</v>
      </c>
      <c r="K47">
        <v>0</v>
      </c>
      <c r="L47">
        <v>0</v>
      </c>
      <c r="M47">
        <v>76</v>
      </c>
      <c r="R47" s="3"/>
      <c r="S47" s="3" t="s">
        <v>26</v>
      </c>
      <c r="T47" s="3" t="s">
        <v>21</v>
      </c>
      <c r="U47" s="3" t="s">
        <v>3</v>
      </c>
      <c r="V47" s="3" t="s">
        <v>13</v>
      </c>
      <c r="W47" s="3" t="s">
        <v>27</v>
      </c>
      <c r="X47" s="3" t="s">
        <v>28</v>
      </c>
      <c r="Y47" s="3" t="s">
        <v>29</v>
      </c>
      <c r="Z47" s="3" t="s">
        <v>30</v>
      </c>
    </row>
    <row r="48" spans="6:26" x14ac:dyDescent="0.25">
      <c r="F48">
        <v>75</v>
      </c>
      <c r="G48">
        <v>0</v>
      </c>
      <c r="H48">
        <v>0</v>
      </c>
      <c r="I48">
        <v>1</v>
      </c>
      <c r="J48">
        <v>75</v>
      </c>
      <c r="K48">
        <v>0</v>
      </c>
      <c r="L48">
        <v>0</v>
      </c>
      <c r="M48">
        <v>78</v>
      </c>
      <c r="R48" s="1" t="s">
        <v>24</v>
      </c>
      <c r="S48" s="1">
        <v>4.2230500749633988</v>
      </c>
      <c r="T48" s="1">
        <v>2.2760383010179392</v>
      </c>
      <c r="U48" s="1">
        <v>1.8554389322335545</v>
      </c>
      <c r="V48" s="1">
        <v>7.7625349797645779E-2</v>
      </c>
      <c r="W48" s="1">
        <v>-0.51023068696397456</v>
      </c>
      <c r="X48" s="1">
        <v>8.9563308368907713</v>
      </c>
      <c r="Y48" s="1">
        <v>-0.51023068696397456</v>
      </c>
      <c r="Z48" s="1">
        <v>8.9563308368907713</v>
      </c>
    </row>
    <row r="49" spans="6:26" x14ac:dyDescent="0.25">
      <c r="F49">
        <v>89</v>
      </c>
      <c r="G49">
        <v>0</v>
      </c>
      <c r="H49">
        <v>0</v>
      </c>
      <c r="I49">
        <v>1</v>
      </c>
      <c r="J49">
        <v>89</v>
      </c>
      <c r="K49">
        <v>0</v>
      </c>
      <c r="L49">
        <v>0</v>
      </c>
      <c r="M49">
        <v>92</v>
      </c>
      <c r="R49" s="1" t="s">
        <v>58</v>
      </c>
      <c r="S49" s="1">
        <v>0.97495810336588717</v>
      </c>
      <c r="T49" s="1">
        <v>3.0533231752752497E-2</v>
      </c>
      <c r="U49" s="1">
        <v>31.931048480578774</v>
      </c>
      <c r="V49" s="1">
        <v>2.7641349924013367E-19</v>
      </c>
      <c r="W49" s="1">
        <v>0.91146077188858432</v>
      </c>
      <c r="X49" s="1">
        <v>1.03845543484319</v>
      </c>
      <c r="Y49" s="1">
        <v>0.91146077188858432</v>
      </c>
      <c r="Z49" s="1">
        <v>1.03845543484319</v>
      </c>
    </row>
    <row r="50" spans="6:26" x14ac:dyDescent="0.25">
      <c r="F50">
        <v>87</v>
      </c>
      <c r="G50">
        <v>0</v>
      </c>
      <c r="H50">
        <v>0</v>
      </c>
      <c r="I50">
        <v>1</v>
      </c>
      <c r="J50">
        <v>87</v>
      </c>
      <c r="K50">
        <v>0</v>
      </c>
      <c r="L50">
        <v>0</v>
      </c>
      <c r="M50">
        <v>89</v>
      </c>
      <c r="R50" s="1" t="s">
        <v>67</v>
      </c>
      <c r="S50" s="1">
        <v>2.5936063615615987</v>
      </c>
      <c r="T50" s="1">
        <v>2.8905511573401101</v>
      </c>
      <c r="U50" s="1">
        <v>0.89727052744786551</v>
      </c>
      <c r="V50" s="1">
        <v>0.37974648198290295</v>
      </c>
      <c r="W50" s="1">
        <v>-3.4176238441365125</v>
      </c>
      <c r="X50" s="1">
        <v>8.60483656725971</v>
      </c>
      <c r="Y50" s="1">
        <v>-3.4176238441365125</v>
      </c>
      <c r="Z50" s="1">
        <v>8.60483656725971</v>
      </c>
    </row>
    <row r="51" spans="6:26" x14ac:dyDescent="0.25">
      <c r="F51">
        <v>58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61</v>
      </c>
      <c r="R51" s="1" t="s">
        <v>66</v>
      </c>
      <c r="S51" s="1">
        <v>-2.930995583603953</v>
      </c>
      <c r="T51" s="1">
        <v>4.7912172631364287</v>
      </c>
      <c r="U51" s="1">
        <v>-0.61174340937427318</v>
      </c>
      <c r="V51" s="1">
        <v>0.54727401064337844</v>
      </c>
      <c r="W51" s="1">
        <v>-12.894877337120732</v>
      </c>
      <c r="X51" s="1">
        <v>7.0328861699128273</v>
      </c>
      <c r="Y51" s="1">
        <v>-12.894877337120732</v>
      </c>
      <c r="Z51" s="1">
        <v>7.0328861699128273</v>
      </c>
    </row>
    <row r="52" spans="6:26" x14ac:dyDescent="0.25">
      <c r="F52">
        <v>89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90</v>
      </c>
      <c r="R52" s="1" t="s">
        <v>68</v>
      </c>
      <c r="S52" s="1">
        <v>3.4499926745572895</v>
      </c>
      <c r="T52" s="1">
        <v>3.4378413123220923</v>
      </c>
      <c r="U52" s="1">
        <v>1.0035345907885986</v>
      </c>
      <c r="V52" s="1">
        <v>0.32702703053860716</v>
      </c>
      <c r="W52" s="1">
        <v>-3.6993897145245094</v>
      </c>
      <c r="X52" s="1">
        <v>10.599375063639089</v>
      </c>
      <c r="Y52" s="1">
        <v>-3.6993897145245094</v>
      </c>
      <c r="Z52" s="1">
        <v>10.599375063639089</v>
      </c>
    </row>
    <row r="53" spans="6:26" x14ac:dyDescent="0.25">
      <c r="F53">
        <v>53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56</v>
      </c>
      <c r="R53" s="9" t="s">
        <v>70</v>
      </c>
      <c r="S53" s="9">
        <v>-9.6212919423212633E-3</v>
      </c>
      <c r="T53" s="9">
        <v>4.0170195111389799E-2</v>
      </c>
      <c r="U53" s="9">
        <v>-0.23951319916773955</v>
      </c>
      <c r="V53" s="9">
        <v>0.81302990721382984</v>
      </c>
      <c r="W53" s="9">
        <v>-9.3159785841379655E-2</v>
      </c>
      <c r="X53" s="9">
        <v>7.3917201956737122E-2</v>
      </c>
      <c r="Y53" s="9">
        <v>-9.3159785841379655E-2</v>
      </c>
      <c r="Z53" s="9">
        <v>7.3917201956737122E-2</v>
      </c>
    </row>
    <row r="54" spans="6:26" x14ac:dyDescent="0.25">
      <c r="F54">
        <v>75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77</v>
      </c>
      <c r="R54" s="9" t="s">
        <v>69</v>
      </c>
      <c r="S54" s="9">
        <v>-1.3688156205410237E-2</v>
      </c>
      <c r="T54" s="9">
        <v>5.7428327766326503E-2</v>
      </c>
      <c r="U54" s="9">
        <v>-0.23835198999885179</v>
      </c>
      <c r="V54" s="9">
        <v>0.8139185207022519</v>
      </c>
      <c r="W54" s="9">
        <v>-0.13311690170782187</v>
      </c>
      <c r="X54" s="9">
        <v>0.10574058929700141</v>
      </c>
      <c r="Y54" s="9">
        <v>-0.13311690170782187</v>
      </c>
      <c r="Z54" s="9">
        <v>0.10574058929700141</v>
      </c>
    </row>
    <row r="55" spans="6:26" x14ac:dyDescent="0.25">
      <c r="F55">
        <v>89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92</v>
      </c>
      <c r="R55" s="1" t="s">
        <v>71</v>
      </c>
      <c r="S55" s="1">
        <v>-3.5119124964908127E-2</v>
      </c>
      <c r="T55" s="1">
        <v>4.2099325239732623E-2</v>
      </c>
      <c r="U55" s="1">
        <v>-0.83419686099299517</v>
      </c>
      <c r="V55" s="1">
        <v>0.41355908775555872</v>
      </c>
      <c r="W55" s="1">
        <v>-0.12266946458714954</v>
      </c>
      <c r="X55" s="1">
        <v>5.2431214657333289E-2</v>
      </c>
      <c r="Y55" s="1">
        <v>-0.12266946458714954</v>
      </c>
      <c r="Z55" s="1">
        <v>5.2431214657333289E-2</v>
      </c>
    </row>
    <row r="56" spans="6:26" x14ac:dyDescent="0.25">
      <c r="F56">
        <v>84</v>
      </c>
      <c r="G56">
        <v>1</v>
      </c>
      <c r="H56">
        <v>0</v>
      </c>
      <c r="I56">
        <v>1</v>
      </c>
      <c r="J56">
        <v>84</v>
      </c>
      <c r="K56">
        <v>1</v>
      </c>
      <c r="L56">
        <v>0</v>
      </c>
      <c r="M56">
        <v>86</v>
      </c>
      <c r="R56" s="1" t="s">
        <v>73</v>
      </c>
      <c r="S56" s="1">
        <v>-1.2562789988139238</v>
      </c>
      <c r="T56" s="1">
        <v>1.0756113787733705</v>
      </c>
      <c r="U56" s="1">
        <v>-1.1679673752118418</v>
      </c>
      <c r="V56" s="1">
        <v>0.25590972429430464</v>
      </c>
      <c r="W56" s="1">
        <v>-3.4931353136576542</v>
      </c>
      <c r="X56" s="1">
        <v>0.98057731602980636</v>
      </c>
      <c r="Y56" s="1">
        <v>-3.4931353136576542</v>
      </c>
      <c r="Z56" s="1">
        <v>0.98057731602980636</v>
      </c>
    </row>
    <row r="57" spans="6:26" ht="15.75" thickBot="1" x14ac:dyDescent="0.3">
      <c r="F57">
        <v>52</v>
      </c>
      <c r="G57">
        <v>1</v>
      </c>
      <c r="H57">
        <v>0</v>
      </c>
      <c r="I57">
        <v>1</v>
      </c>
      <c r="J57">
        <v>52</v>
      </c>
      <c r="K57">
        <v>1</v>
      </c>
      <c r="L57">
        <v>0</v>
      </c>
      <c r="M57">
        <v>57</v>
      </c>
      <c r="R57" s="2" t="s">
        <v>72</v>
      </c>
      <c r="S57" s="2">
        <v>-2.4716447503924877</v>
      </c>
      <c r="T57" s="2">
        <v>1.0341648679691193</v>
      </c>
      <c r="U57" s="2">
        <v>-2.389991022656063</v>
      </c>
      <c r="V57" s="2">
        <v>2.6302534869433784E-2</v>
      </c>
      <c r="W57" s="2">
        <v>-4.6223083275520409</v>
      </c>
      <c r="X57" s="2">
        <v>-0.32098117323293396</v>
      </c>
      <c r="Y57" s="2">
        <v>-4.6223083275520409</v>
      </c>
      <c r="Z57" s="2">
        <v>-0.32098117323293396</v>
      </c>
    </row>
    <row r="58" spans="6:26" x14ac:dyDescent="0.25">
      <c r="F58">
        <v>77</v>
      </c>
      <c r="G58">
        <v>1</v>
      </c>
      <c r="H58">
        <v>0</v>
      </c>
      <c r="I58">
        <v>1</v>
      </c>
      <c r="J58">
        <v>77</v>
      </c>
      <c r="K58">
        <v>1</v>
      </c>
      <c r="L58">
        <v>0</v>
      </c>
      <c r="M58">
        <v>81</v>
      </c>
      <c r="R58" s="1" t="s">
        <v>78</v>
      </c>
    </row>
    <row r="59" spans="6:26" x14ac:dyDescent="0.25">
      <c r="F59">
        <v>75</v>
      </c>
      <c r="G59">
        <v>1</v>
      </c>
      <c r="H59">
        <v>0</v>
      </c>
      <c r="I59">
        <v>1</v>
      </c>
      <c r="J59">
        <v>75</v>
      </c>
      <c r="K59">
        <v>1</v>
      </c>
      <c r="L59">
        <v>0</v>
      </c>
      <c r="M59">
        <v>80</v>
      </c>
    </row>
    <row r="60" spans="6:26" x14ac:dyDescent="0.25">
      <c r="F60">
        <v>71</v>
      </c>
      <c r="G60">
        <v>1</v>
      </c>
      <c r="H60">
        <v>0</v>
      </c>
      <c r="I60">
        <v>1</v>
      </c>
      <c r="J60">
        <v>71</v>
      </c>
      <c r="K60">
        <v>1</v>
      </c>
      <c r="L60">
        <v>0</v>
      </c>
      <c r="M60">
        <v>75</v>
      </c>
    </row>
    <row r="61" spans="6:26" x14ac:dyDescent="0.25">
      <c r="F61">
        <v>87</v>
      </c>
      <c r="G61">
        <v>1</v>
      </c>
      <c r="H61">
        <v>0</v>
      </c>
      <c r="I61">
        <v>0</v>
      </c>
      <c r="J61">
        <v>0</v>
      </c>
      <c r="K61">
        <v>0</v>
      </c>
      <c r="L61">
        <v>0</v>
      </c>
      <c r="M61">
        <v>89</v>
      </c>
      <c r="R61" t="s">
        <v>16</v>
      </c>
    </row>
    <row r="62" spans="6:26" ht="15.75" thickBot="1" x14ac:dyDescent="0.3">
      <c r="F62">
        <v>65</v>
      </c>
      <c r="G62">
        <v>1</v>
      </c>
      <c r="H62">
        <v>0</v>
      </c>
      <c r="I62">
        <v>0</v>
      </c>
      <c r="J62">
        <v>0</v>
      </c>
      <c r="K62">
        <v>0</v>
      </c>
      <c r="L62">
        <v>0</v>
      </c>
      <c r="M62">
        <v>70</v>
      </c>
    </row>
    <row r="63" spans="6:26" x14ac:dyDescent="0.25">
      <c r="F63">
        <v>52</v>
      </c>
      <c r="G63">
        <v>1</v>
      </c>
      <c r="H63">
        <v>0</v>
      </c>
      <c r="I63">
        <v>0</v>
      </c>
      <c r="J63">
        <v>0</v>
      </c>
      <c r="K63">
        <v>0</v>
      </c>
      <c r="L63">
        <v>0</v>
      </c>
      <c r="M63">
        <v>57</v>
      </c>
      <c r="R63" s="5" t="s">
        <v>17</v>
      </c>
      <c r="S63" s="5"/>
    </row>
    <row r="64" spans="6:26" x14ac:dyDescent="0.25">
      <c r="F64">
        <v>82</v>
      </c>
      <c r="G64">
        <v>1</v>
      </c>
      <c r="H64">
        <v>0</v>
      </c>
      <c r="I64">
        <v>0</v>
      </c>
      <c r="J64">
        <v>0</v>
      </c>
      <c r="K64">
        <v>0</v>
      </c>
      <c r="L64">
        <v>0</v>
      </c>
      <c r="M64">
        <v>87</v>
      </c>
      <c r="R64" s="1" t="s">
        <v>18</v>
      </c>
      <c r="S64" s="1">
        <v>0.99697604783726679</v>
      </c>
    </row>
    <row r="65" spans="6:26" x14ac:dyDescent="0.25">
      <c r="F65">
        <v>48</v>
      </c>
      <c r="G65">
        <v>1</v>
      </c>
      <c r="H65">
        <v>0</v>
      </c>
      <c r="I65">
        <v>0</v>
      </c>
      <c r="J65">
        <v>0</v>
      </c>
      <c r="K65">
        <v>0</v>
      </c>
      <c r="L65">
        <v>0</v>
      </c>
      <c r="M65">
        <v>52</v>
      </c>
      <c r="R65" s="1" t="s">
        <v>19</v>
      </c>
      <c r="S65" s="1">
        <v>0.9939612399612161</v>
      </c>
    </row>
    <row r="66" spans="6:26" x14ac:dyDescent="0.25">
      <c r="F66">
        <v>67</v>
      </c>
      <c r="G66">
        <v>1</v>
      </c>
      <c r="H66">
        <v>0</v>
      </c>
      <c r="I66">
        <v>0</v>
      </c>
      <c r="J66">
        <v>0</v>
      </c>
      <c r="K66">
        <v>0</v>
      </c>
      <c r="L66">
        <v>0</v>
      </c>
      <c r="M66">
        <v>73</v>
      </c>
      <c r="R66" s="1" t="s">
        <v>20</v>
      </c>
      <c r="S66" s="1">
        <v>0.99212335647115146</v>
      </c>
    </row>
    <row r="67" spans="6:26" x14ac:dyDescent="0.25">
      <c r="R67" s="1" t="s">
        <v>21</v>
      </c>
      <c r="S67" s="1">
        <v>1.0474041831567868</v>
      </c>
    </row>
    <row r="68" spans="6:26" ht="15.75" thickBot="1" x14ac:dyDescent="0.3">
      <c r="R68" s="2" t="s">
        <v>1</v>
      </c>
      <c r="S68" s="2">
        <v>31</v>
      </c>
    </row>
    <row r="69" spans="6:26" x14ac:dyDescent="0.25">
      <c r="F69" t="s">
        <v>58</v>
      </c>
      <c r="G69" t="s">
        <v>67</v>
      </c>
      <c r="H69" t="s">
        <v>66</v>
      </c>
      <c r="I69" t="s">
        <v>68</v>
      </c>
      <c r="J69" t="s">
        <v>73</v>
      </c>
      <c r="K69" t="s">
        <v>72</v>
      </c>
      <c r="L69" t="s">
        <v>57</v>
      </c>
    </row>
    <row r="70" spans="6:26" ht="15.75" thickBot="1" x14ac:dyDescent="0.3">
      <c r="F70">
        <v>92</v>
      </c>
      <c r="G70">
        <v>0</v>
      </c>
      <c r="H70">
        <v>1</v>
      </c>
      <c r="I70">
        <v>1</v>
      </c>
      <c r="J70">
        <v>0</v>
      </c>
      <c r="K70">
        <v>1</v>
      </c>
      <c r="L70">
        <v>88</v>
      </c>
      <c r="R70" t="s">
        <v>9</v>
      </c>
    </row>
    <row r="71" spans="6:26" x14ac:dyDescent="0.25">
      <c r="F71">
        <v>63</v>
      </c>
      <c r="G71">
        <v>0</v>
      </c>
      <c r="H71">
        <v>1</v>
      </c>
      <c r="I71">
        <v>1</v>
      </c>
      <c r="J71">
        <v>0</v>
      </c>
      <c r="K71">
        <v>1</v>
      </c>
      <c r="L71">
        <v>60</v>
      </c>
      <c r="R71" s="3"/>
      <c r="S71" s="3" t="s">
        <v>2</v>
      </c>
      <c r="T71" s="3" t="s">
        <v>4</v>
      </c>
      <c r="U71" s="3" t="s">
        <v>11</v>
      </c>
      <c r="V71" s="3" t="s">
        <v>12</v>
      </c>
      <c r="W71" s="3" t="s">
        <v>25</v>
      </c>
    </row>
    <row r="72" spans="6:26" x14ac:dyDescent="0.25">
      <c r="F72">
        <v>92</v>
      </c>
      <c r="G72">
        <v>0</v>
      </c>
      <c r="H72">
        <v>1</v>
      </c>
      <c r="I72">
        <v>1</v>
      </c>
      <c r="J72">
        <v>0</v>
      </c>
      <c r="K72">
        <v>1</v>
      </c>
      <c r="L72">
        <v>87</v>
      </c>
      <c r="R72" s="1" t="s">
        <v>22</v>
      </c>
      <c r="S72" s="1">
        <v>7</v>
      </c>
      <c r="T72" s="1">
        <v>4153.1548197476232</v>
      </c>
      <c r="U72" s="1">
        <v>593.30783139251764</v>
      </c>
      <c r="V72" s="1">
        <v>540.81841712733683</v>
      </c>
      <c r="W72" s="1">
        <v>5.7208313597829548E-24</v>
      </c>
    </row>
    <row r="73" spans="6:26" x14ac:dyDescent="0.25">
      <c r="F73">
        <v>86</v>
      </c>
      <c r="G73">
        <v>0</v>
      </c>
      <c r="H73">
        <v>1</v>
      </c>
      <c r="I73">
        <v>1</v>
      </c>
      <c r="J73">
        <v>0</v>
      </c>
      <c r="K73">
        <v>1</v>
      </c>
      <c r="L73">
        <v>80</v>
      </c>
      <c r="R73" s="1" t="s">
        <v>23</v>
      </c>
      <c r="S73" s="1">
        <v>23</v>
      </c>
      <c r="T73" s="1">
        <v>25.232277026569726</v>
      </c>
      <c r="U73" s="1">
        <v>1.0970555228943359</v>
      </c>
      <c r="V73" s="1"/>
      <c r="W73" s="1"/>
    </row>
    <row r="74" spans="6:26" ht="15.75" thickBot="1" x14ac:dyDescent="0.3">
      <c r="F74">
        <v>78</v>
      </c>
      <c r="G74">
        <v>0</v>
      </c>
      <c r="H74">
        <v>1</v>
      </c>
      <c r="I74">
        <v>1</v>
      </c>
      <c r="J74">
        <v>0</v>
      </c>
      <c r="K74">
        <v>1</v>
      </c>
      <c r="L74">
        <v>77</v>
      </c>
      <c r="R74" s="2" t="s">
        <v>15</v>
      </c>
      <c r="S74" s="2">
        <v>30</v>
      </c>
      <c r="T74" s="2">
        <v>4178.3870967741932</v>
      </c>
      <c r="U74" s="2"/>
      <c r="V74" s="2"/>
      <c r="W74" s="2"/>
    </row>
    <row r="75" spans="6:26" ht="15.75" thickBot="1" x14ac:dyDescent="0.3">
      <c r="F75">
        <v>86</v>
      </c>
      <c r="G75">
        <v>0</v>
      </c>
      <c r="H75">
        <v>1</v>
      </c>
      <c r="I75">
        <v>0</v>
      </c>
      <c r="J75">
        <v>0</v>
      </c>
      <c r="K75">
        <v>0</v>
      </c>
      <c r="L75">
        <v>84</v>
      </c>
    </row>
    <row r="76" spans="6:26" x14ac:dyDescent="0.25">
      <c r="F76">
        <v>78</v>
      </c>
      <c r="G76">
        <v>0</v>
      </c>
      <c r="H76">
        <v>1</v>
      </c>
      <c r="I76">
        <v>0</v>
      </c>
      <c r="J76">
        <v>0</v>
      </c>
      <c r="K76">
        <v>0</v>
      </c>
      <c r="L76">
        <v>76</v>
      </c>
      <c r="R76" s="3"/>
      <c r="S76" s="3" t="s">
        <v>26</v>
      </c>
      <c r="T76" s="3" t="s">
        <v>21</v>
      </c>
      <c r="U76" s="3" t="s">
        <v>3</v>
      </c>
      <c r="V76" s="3" t="s">
        <v>13</v>
      </c>
      <c r="W76" s="3" t="s">
        <v>27</v>
      </c>
      <c r="X76" s="3" t="s">
        <v>28</v>
      </c>
      <c r="Y76" s="3" t="s">
        <v>29</v>
      </c>
      <c r="Z76" s="3" t="s">
        <v>30</v>
      </c>
    </row>
    <row r="77" spans="6:26" x14ac:dyDescent="0.25">
      <c r="F77">
        <v>80</v>
      </c>
      <c r="G77">
        <v>0</v>
      </c>
      <c r="H77">
        <v>1</v>
      </c>
      <c r="I77">
        <v>0</v>
      </c>
      <c r="J77">
        <v>0</v>
      </c>
      <c r="K77">
        <v>0</v>
      </c>
      <c r="L77">
        <v>78</v>
      </c>
      <c r="R77" s="1" t="s">
        <v>24</v>
      </c>
      <c r="S77" s="1">
        <v>4.619909441825051</v>
      </c>
      <c r="T77" s="1">
        <v>1.5966113835605269</v>
      </c>
      <c r="U77" s="1">
        <v>2.8935716539377361</v>
      </c>
      <c r="V77" s="1">
        <v>8.1931715346237333E-3</v>
      </c>
      <c r="W77" s="1">
        <v>1.3170671523408797</v>
      </c>
      <c r="X77" s="1">
        <v>7.9227517313092228</v>
      </c>
      <c r="Y77" s="1">
        <v>1.3170671523408797</v>
      </c>
      <c r="Z77" s="1">
        <v>7.9227517313092228</v>
      </c>
    </row>
    <row r="78" spans="6:26" x14ac:dyDescent="0.25">
      <c r="F78">
        <v>92</v>
      </c>
      <c r="G78">
        <v>0</v>
      </c>
      <c r="H78">
        <v>1</v>
      </c>
      <c r="I78">
        <v>0</v>
      </c>
      <c r="J78">
        <v>0</v>
      </c>
      <c r="K78">
        <v>0</v>
      </c>
      <c r="L78">
        <v>90</v>
      </c>
      <c r="R78" s="1" t="s">
        <v>58</v>
      </c>
      <c r="S78" s="1">
        <v>0.96950673843646895</v>
      </c>
      <c r="T78" s="1">
        <v>2.0966402323809703E-2</v>
      </c>
      <c r="U78" s="1">
        <v>46.240967976441297</v>
      </c>
      <c r="V78" s="1">
        <v>3.3830550219843886E-24</v>
      </c>
      <c r="W78" s="1">
        <v>0.92613443070621237</v>
      </c>
      <c r="X78" s="1">
        <v>1.0128790461667254</v>
      </c>
      <c r="Y78" s="1">
        <v>0.92613443070621237</v>
      </c>
      <c r="Z78" s="1">
        <v>1.0128790461667254</v>
      </c>
    </row>
    <row r="79" spans="6:26" x14ac:dyDescent="0.25">
      <c r="F79">
        <v>89</v>
      </c>
      <c r="G79">
        <v>0</v>
      </c>
      <c r="H79">
        <v>1</v>
      </c>
      <c r="I79">
        <v>0</v>
      </c>
      <c r="J79">
        <v>0</v>
      </c>
      <c r="K79">
        <v>0</v>
      </c>
      <c r="L79">
        <v>87</v>
      </c>
      <c r="R79" s="1" t="s">
        <v>67</v>
      </c>
      <c r="S79" s="1">
        <v>1.9180568726709317</v>
      </c>
      <c r="T79" s="1">
        <v>0.64645462725644021</v>
      </c>
      <c r="U79" s="1">
        <v>2.9670402094748458</v>
      </c>
      <c r="V79" s="1">
        <v>6.9035663491088077E-3</v>
      </c>
      <c r="W79" s="1">
        <v>0.58076358820628715</v>
      </c>
      <c r="X79" s="1">
        <v>3.2553501571355765</v>
      </c>
      <c r="Y79" s="1">
        <v>0.58076358820628715</v>
      </c>
      <c r="Z79" s="1">
        <v>3.2553501571355765</v>
      </c>
    </row>
    <row r="80" spans="6:26" x14ac:dyDescent="0.25">
      <c r="F80">
        <v>81</v>
      </c>
      <c r="G80">
        <v>0</v>
      </c>
      <c r="H80">
        <v>0</v>
      </c>
      <c r="I80">
        <v>1</v>
      </c>
      <c r="J80">
        <v>0</v>
      </c>
      <c r="K80">
        <v>0</v>
      </c>
      <c r="L80">
        <v>84</v>
      </c>
      <c r="R80" s="1" t="s">
        <v>66</v>
      </c>
      <c r="S80" s="1">
        <v>-4.0279822089249206</v>
      </c>
      <c r="T80" s="1">
        <v>0.71010618127691594</v>
      </c>
      <c r="U80" s="1">
        <v>-5.6723660702147196</v>
      </c>
      <c r="V80" s="1">
        <v>8.9441852246745699E-6</v>
      </c>
      <c r="W80" s="1">
        <v>-5.4969487650290212</v>
      </c>
      <c r="X80" s="1">
        <v>-2.5590156528208197</v>
      </c>
      <c r="Y80" s="1">
        <v>-5.4969487650290212</v>
      </c>
      <c r="Z80" s="1">
        <v>-2.5590156528208197</v>
      </c>
    </row>
    <row r="81" spans="6:26" x14ac:dyDescent="0.25">
      <c r="F81">
        <v>73</v>
      </c>
      <c r="G81">
        <v>0</v>
      </c>
      <c r="H81">
        <v>0</v>
      </c>
      <c r="I81">
        <v>1</v>
      </c>
      <c r="J81">
        <v>0</v>
      </c>
      <c r="K81">
        <v>0</v>
      </c>
      <c r="L81">
        <v>76</v>
      </c>
      <c r="R81" s="1" t="s">
        <v>68</v>
      </c>
      <c r="S81" s="1">
        <v>3.8611929203796511</v>
      </c>
      <c r="T81" s="1">
        <v>2.8313080433631539</v>
      </c>
      <c r="U81" s="1">
        <v>1.3637487907508481</v>
      </c>
      <c r="V81" s="1">
        <v>0.18584606486096378</v>
      </c>
      <c r="W81" s="1">
        <v>-1.9958140109642044</v>
      </c>
      <c r="X81" s="1">
        <v>9.7181998517235062</v>
      </c>
      <c r="Y81" s="1">
        <v>-1.9958140109642044</v>
      </c>
      <c r="Z81" s="1">
        <v>9.7181998517235062</v>
      </c>
    </row>
    <row r="82" spans="6:26" x14ac:dyDescent="0.25">
      <c r="F82">
        <v>75</v>
      </c>
      <c r="G82">
        <v>0</v>
      </c>
      <c r="H82">
        <v>0</v>
      </c>
      <c r="I82">
        <v>1</v>
      </c>
      <c r="J82">
        <v>0</v>
      </c>
      <c r="K82">
        <v>0</v>
      </c>
      <c r="L82">
        <v>78</v>
      </c>
      <c r="R82" s="9" t="s">
        <v>71</v>
      </c>
      <c r="S82" s="9">
        <v>-3.9643804636527065E-2</v>
      </c>
      <c r="T82" s="9">
        <v>3.5205487720504115E-2</v>
      </c>
      <c r="U82" s="9">
        <v>-1.1260688944649393</v>
      </c>
      <c r="V82" s="9">
        <v>0.271749324700782</v>
      </c>
      <c r="W82" s="9">
        <v>-0.11247190473806229</v>
      </c>
      <c r="X82" s="9">
        <v>3.3184295465008153E-2</v>
      </c>
      <c r="Y82" s="9">
        <v>-0.11247190473806229</v>
      </c>
      <c r="Z82" s="9">
        <v>3.3184295465008153E-2</v>
      </c>
    </row>
    <row r="83" spans="6:26" x14ac:dyDescent="0.25">
      <c r="F83">
        <v>89</v>
      </c>
      <c r="G83">
        <v>0</v>
      </c>
      <c r="H83">
        <v>0</v>
      </c>
      <c r="I83">
        <v>1</v>
      </c>
      <c r="J83">
        <v>0</v>
      </c>
      <c r="K83">
        <v>0</v>
      </c>
      <c r="L83">
        <v>92</v>
      </c>
      <c r="R83" s="1" t="s">
        <v>73</v>
      </c>
      <c r="S83" s="1">
        <v>-1.3633178817114653</v>
      </c>
      <c r="T83" s="1">
        <v>0.96146967815517914</v>
      </c>
      <c r="U83" s="1">
        <v>-1.417952029779382</v>
      </c>
      <c r="V83" s="1">
        <v>0.1696118369935522</v>
      </c>
      <c r="W83" s="1">
        <v>-3.3522694486143303</v>
      </c>
      <c r="X83" s="1">
        <v>0.62563368519139972</v>
      </c>
      <c r="Y83" s="1">
        <v>-3.3522694486143303</v>
      </c>
      <c r="Z83" s="1">
        <v>0.62563368519139972</v>
      </c>
    </row>
    <row r="84" spans="6:26" ht="15.75" thickBot="1" x14ac:dyDescent="0.3">
      <c r="F84">
        <v>87</v>
      </c>
      <c r="G84">
        <v>0</v>
      </c>
      <c r="H84">
        <v>0</v>
      </c>
      <c r="I84">
        <v>1</v>
      </c>
      <c r="J84">
        <v>0</v>
      </c>
      <c r="K84">
        <v>0</v>
      </c>
      <c r="L84">
        <v>89</v>
      </c>
      <c r="R84" s="2" t="s">
        <v>72</v>
      </c>
      <c r="S84" s="2">
        <v>-2.4878533116349959</v>
      </c>
      <c r="T84" s="2">
        <v>0.9717122836384835</v>
      </c>
      <c r="U84" s="2">
        <v>-2.5602777216312091</v>
      </c>
      <c r="V84" s="2">
        <v>1.7494295880728879E-2</v>
      </c>
      <c r="W84" s="2">
        <v>-4.4979933223214186</v>
      </c>
      <c r="X84" s="2">
        <v>-0.47771330094857323</v>
      </c>
      <c r="Y84" s="2">
        <v>-4.4979933223214186</v>
      </c>
      <c r="Z84" s="2">
        <v>-0.47771330094857323</v>
      </c>
    </row>
    <row r="85" spans="6:26" x14ac:dyDescent="0.25">
      <c r="F85">
        <v>58</v>
      </c>
      <c r="G85">
        <v>0</v>
      </c>
      <c r="H85">
        <v>0</v>
      </c>
      <c r="I85">
        <v>0</v>
      </c>
      <c r="J85">
        <v>0</v>
      </c>
      <c r="K85">
        <v>0</v>
      </c>
      <c r="L85">
        <v>61</v>
      </c>
      <c r="R85" s="1" t="s">
        <v>79</v>
      </c>
    </row>
    <row r="86" spans="6:26" x14ac:dyDescent="0.25">
      <c r="F86">
        <v>89</v>
      </c>
      <c r="G86">
        <v>0</v>
      </c>
      <c r="H86">
        <v>0</v>
      </c>
      <c r="I86">
        <v>0</v>
      </c>
      <c r="J86">
        <v>0</v>
      </c>
      <c r="K86">
        <v>0</v>
      </c>
      <c r="L86">
        <v>90</v>
      </c>
    </row>
    <row r="87" spans="6:26" x14ac:dyDescent="0.25">
      <c r="F87">
        <v>53</v>
      </c>
      <c r="G87">
        <v>0</v>
      </c>
      <c r="H87">
        <v>0</v>
      </c>
      <c r="I87">
        <v>0</v>
      </c>
      <c r="J87">
        <v>0</v>
      </c>
      <c r="K87">
        <v>0</v>
      </c>
      <c r="L87">
        <v>56</v>
      </c>
    </row>
    <row r="88" spans="6:26" x14ac:dyDescent="0.25">
      <c r="F88">
        <v>75</v>
      </c>
      <c r="G88">
        <v>0</v>
      </c>
      <c r="H88">
        <v>0</v>
      </c>
      <c r="I88">
        <v>0</v>
      </c>
      <c r="J88">
        <v>0</v>
      </c>
      <c r="K88">
        <v>0</v>
      </c>
      <c r="L88">
        <v>77</v>
      </c>
      <c r="R88" t="s">
        <v>16</v>
      </c>
    </row>
    <row r="89" spans="6:26" ht="15.75" thickBot="1" x14ac:dyDescent="0.3">
      <c r="F89">
        <v>89</v>
      </c>
      <c r="G89">
        <v>0</v>
      </c>
      <c r="H89">
        <v>0</v>
      </c>
      <c r="I89">
        <v>0</v>
      </c>
      <c r="J89">
        <v>0</v>
      </c>
      <c r="K89">
        <v>0</v>
      </c>
      <c r="L89">
        <v>92</v>
      </c>
    </row>
    <row r="90" spans="6:26" x14ac:dyDescent="0.25">
      <c r="F90">
        <v>84</v>
      </c>
      <c r="G90">
        <v>1</v>
      </c>
      <c r="H90">
        <v>0</v>
      </c>
      <c r="I90">
        <v>1</v>
      </c>
      <c r="J90">
        <v>1</v>
      </c>
      <c r="K90">
        <v>0</v>
      </c>
      <c r="L90">
        <v>86</v>
      </c>
      <c r="R90" s="5" t="s">
        <v>17</v>
      </c>
      <c r="S90" s="5"/>
    </row>
    <row r="91" spans="6:26" x14ac:dyDescent="0.25">
      <c r="F91">
        <v>52</v>
      </c>
      <c r="G91">
        <v>1</v>
      </c>
      <c r="H91">
        <v>0</v>
      </c>
      <c r="I91">
        <v>1</v>
      </c>
      <c r="J91">
        <v>1</v>
      </c>
      <c r="K91">
        <v>0</v>
      </c>
      <c r="L91">
        <v>57</v>
      </c>
      <c r="R91" s="1" t="s">
        <v>18</v>
      </c>
      <c r="S91" s="1">
        <v>0.99680906512471812</v>
      </c>
    </row>
    <row r="92" spans="6:26" x14ac:dyDescent="0.25">
      <c r="F92">
        <v>77</v>
      </c>
      <c r="G92">
        <v>1</v>
      </c>
      <c r="H92">
        <v>0</v>
      </c>
      <c r="I92">
        <v>1</v>
      </c>
      <c r="J92">
        <v>1</v>
      </c>
      <c r="K92">
        <v>0</v>
      </c>
      <c r="L92">
        <v>81</v>
      </c>
      <c r="R92" s="1" t="s">
        <v>19</v>
      </c>
      <c r="S92" s="1">
        <v>0.99362831231481463</v>
      </c>
    </row>
    <row r="93" spans="6:26" x14ac:dyDescent="0.25">
      <c r="F93">
        <v>75</v>
      </c>
      <c r="G93">
        <v>1</v>
      </c>
      <c r="H93">
        <v>0</v>
      </c>
      <c r="I93">
        <v>1</v>
      </c>
      <c r="J93">
        <v>1</v>
      </c>
      <c r="K93">
        <v>0</v>
      </c>
      <c r="L93">
        <v>80</v>
      </c>
      <c r="R93" s="1" t="s">
        <v>20</v>
      </c>
      <c r="S93" s="1">
        <v>0.99203539039351829</v>
      </c>
    </row>
    <row r="94" spans="6:26" x14ac:dyDescent="0.25">
      <c r="F94">
        <v>71</v>
      </c>
      <c r="G94">
        <v>1</v>
      </c>
      <c r="H94">
        <v>0</v>
      </c>
      <c r="I94">
        <v>1</v>
      </c>
      <c r="J94">
        <v>1</v>
      </c>
      <c r="K94">
        <v>0</v>
      </c>
      <c r="L94">
        <v>75</v>
      </c>
      <c r="R94" s="1" t="s">
        <v>21</v>
      </c>
      <c r="S94" s="1">
        <v>1.0532366307493526</v>
      </c>
    </row>
    <row r="95" spans="6:26" ht="15.75" thickBot="1" x14ac:dyDescent="0.3">
      <c r="F95">
        <v>87</v>
      </c>
      <c r="G95">
        <v>1</v>
      </c>
      <c r="H95">
        <v>0</v>
      </c>
      <c r="I95">
        <v>0</v>
      </c>
      <c r="J95">
        <v>0</v>
      </c>
      <c r="K95">
        <v>0</v>
      </c>
      <c r="L95">
        <v>89</v>
      </c>
      <c r="R95" s="2" t="s">
        <v>1</v>
      </c>
      <c r="S95" s="2">
        <v>31</v>
      </c>
    </row>
    <row r="96" spans="6:26" x14ac:dyDescent="0.25">
      <c r="F96">
        <v>65</v>
      </c>
      <c r="G96">
        <v>1</v>
      </c>
      <c r="H96">
        <v>0</v>
      </c>
      <c r="I96">
        <v>0</v>
      </c>
      <c r="J96">
        <v>0</v>
      </c>
      <c r="K96">
        <v>0</v>
      </c>
      <c r="L96">
        <v>70</v>
      </c>
    </row>
    <row r="97" spans="6:26" ht="15.75" thickBot="1" x14ac:dyDescent="0.3">
      <c r="F97">
        <v>52</v>
      </c>
      <c r="G97">
        <v>1</v>
      </c>
      <c r="H97">
        <v>0</v>
      </c>
      <c r="I97">
        <v>0</v>
      </c>
      <c r="J97">
        <v>0</v>
      </c>
      <c r="K97">
        <v>0</v>
      </c>
      <c r="L97">
        <v>57</v>
      </c>
      <c r="R97" t="s">
        <v>9</v>
      </c>
    </row>
    <row r="98" spans="6:26" x14ac:dyDescent="0.25">
      <c r="F98">
        <v>82</v>
      </c>
      <c r="G98">
        <v>1</v>
      </c>
      <c r="H98">
        <v>0</v>
      </c>
      <c r="I98">
        <v>0</v>
      </c>
      <c r="J98">
        <v>0</v>
      </c>
      <c r="K98">
        <v>0</v>
      </c>
      <c r="L98">
        <v>87</v>
      </c>
      <c r="R98" s="3"/>
      <c r="S98" s="3" t="s">
        <v>2</v>
      </c>
      <c r="T98" s="3" t="s">
        <v>4</v>
      </c>
      <c r="U98" s="3" t="s">
        <v>11</v>
      </c>
      <c r="V98" s="3" t="s">
        <v>12</v>
      </c>
      <c r="W98" s="3" t="s">
        <v>25</v>
      </c>
    </row>
    <row r="99" spans="6:26" x14ac:dyDescent="0.25">
      <c r="F99">
        <v>48</v>
      </c>
      <c r="G99">
        <v>1</v>
      </c>
      <c r="H99">
        <v>0</v>
      </c>
      <c r="I99">
        <v>0</v>
      </c>
      <c r="J99">
        <v>0</v>
      </c>
      <c r="K99">
        <v>0</v>
      </c>
      <c r="L99">
        <v>52</v>
      </c>
      <c r="R99" s="1" t="s">
        <v>22</v>
      </c>
      <c r="S99" s="1">
        <v>6</v>
      </c>
      <c r="T99" s="1">
        <v>4151.7637191657395</v>
      </c>
      <c r="U99" s="1">
        <v>691.96061986095663</v>
      </c>
      <c r="V99" s="1">
        <v>623.77716009217295</v>
      </c>
      <c r="W99" s="1">
        <v>4.0269061399485758E-25</v>
      </c>
    </row>
    <row r="100" spans="6:26" x14ac:dyDescent="0.25">
      <c r="F100">
        <v>67</v>
      </c>
      <c r="G100">
        <v>1</v>
      </c>
      <c r="H100">
        <v>0</v>
      </c>
      <c r="I100">
        <v>0</v>
      </c>
      <c r="J100">
        <v>0</v>
      </c>
      <c r="K100">
        <v>0</v>
      </c>
      <c r="L100">
        <v>73</v>
      </c>
      <c r="R100" s="1" t="s">
        <v>23</v>
      </c>
      <c r="S100" s="1">
        <v>24</v>
      </c>
      <c r="T100" s="1">
        <v>26.623377608453957</v>
      </c>
      <c r="U100" s="1">
        <v>1.1093074003522483</v>
      </c>
      <c r="V100" s="1"/>
      <c r="W100" s="1"/>
    </row>
    <row r="101" spans="6:26" ht="15.75" thickBot="1" x14ac:dyDescent="0.3">
      <c r="R101" s="2" t="s">
        <v>15</v>
      </c>
      <c r="S101" s="2">
        <v>30</v>
      </c>
      <c r="T101" s="2">
        <v>4178.3870967741932</v>
      </c>
      <c r="U101" s="2"/>
      <c r="V101" s="2"/>
      <c r="W101" s="2"/>
    </row>
    <row r="102" spans="6:26" ht="15.75" thickBot="1" x14ac:dyDescent="0.3"/>
    <row r="103" spans="6:26" x14ac:dyDescent="0.25">
      <c r="R103" s="3"/>
      <c r="S103" s="3" t="s">
        <v>26</v>
      </c>
      <c r="T103" s="3" t="s">
        <v>21</v>
      </c>
      <c r="U103" s="3" t="s">
        <v>3</v>
      </c>
      <c r="V103" s="3" t="s">
        <v>13</v>
      </c>
      <c r="W103" s="3" t="s">
        <v>27</v>
      </c>
      <c r="X103" s="3" t="s">
        <v>28</v>
      </c>
      <c r="Y103" s="3" t="s">
        <v>29</v>
      </c>
      <c r="Z103" s="3" t="s">
        <v>30</v>
      </c>
    </row>
    <row r="104" spans="6:26" x14ac:dyDescent="0.25">
      <c r="R104" s="1" t="s">
        <v>24</v>
      </c>
      <c r="S104" s="1">
        <v>5.643517760328213</v>
      </c>
      <c r="T104" s="1">
        <v>1.3198897533032308</v>
      </c>
      <c r="U104" s="1">
        <v>4.2757493542202489</v>
      </c>
      <c r="V104" s="1">
        <v>2.6195307794030784E-4</v>
      </c>
      <c r="W104" s="1">
        <v>2.9193991969781057</v>
      </c>
      <c r="X104" s="1">
        <v>8.3676363236783207</v>
      </c>
      <c r="Y104" s="1">
        <v>2.9193991969781057</v>
      </c>
      <c r="Z104" s="1">
        <v>8.3676363236783207</v>
      </c>
    </row>
    <row r="105" spans="6:26" x14ac:dyDescent="0.25">
      <c r="R105" s="1" t="s">
        <v>58</v>
      </c>
      <c r="S105" s="1">
        <v>0.95544618461087605</v>
      </c>
      <c r="T105" s="1">
        <v>1.6936581912476371E-2</v>
      </c>
      <c r="U105" s="1">
        <v>56.413164683899083</v>
      </c>
      <c r="V105" s="1">
        <v>5.0011113453453201E-27</v>
      </c>
      <c r="W105" s="1">
        <v>0.92049079756282082</v>
      </c>
      <c r="X105" s="1">
        <v>0.99040157165893128</v>
      </c>
      <c r="Y105" s="1">
        <v>0.92049079756282082</v>
      </c>
      <c r="Z105" s="1">
        <v>0.99040157165893128</v>
      </c>
    </row>
    <row r="106" spans="6:26" x14ac:dyDescent="0.25">
      <c r="R106" s="1" t="s">
        <v>67</v>
      </c>
      <c r="S106" s="1">
        <v>1.8341622348448943</v>
      </c>
      <c r="T106" s="1">
        <v>0.64572296493191805</v>
      </c>
      <c r="U106" s="1">
        <v>2.8404785557507308</v>
      </c>
      <c r="V106" s="1">
        <v>9.036096174360235E-3</v>
      </c>
      <c r="W106" s="1">
        <v>0.50145553631172479</v>
      </c>
      <c r="X106" s="1">
        <v>3.1668689333780637</v>
      </c>
      <c r="Y106" s="1">
        <v>0.50145553631172479</v>
      </c>
      <c r="Z106" s="1">
        <v>3.1668689333780637</v>
      </c>
    </row>
    <row r="107" spans="6:26" x14ac:dyDescent="0.25">
      <c r="R107" s="1" t="s">
        <v>66</v>
      </c>
      <c r="S107" s="1">
        <v>-3.8564434522526865</v>
      </c>
      <c r="T107" s="1">
        <v>0.69743629652938499</v>
      </c>
      <c r="U107" s="1">
        <v>-5.5294561975671472</v>
      </c>
      <c r="V107" s="1">
        <v>1.0950688569137731E-5</v>
      </c>
      <c r="W107" s="1">
        <v>-5.2958812214868614</v>
      </c>
      <c r="X107" s="1">
        <v>-2.4170056830185116</v>
      </c>
      <c r="Y107" s="1">
        <v>-5.2958812214868614</v>
      </c>
      <c r="Z107" s="1">
        <v>-2.4170056830185116</v>
      </c>
    </row>
    <row r="108" spans="6:26" x14ac:dyDescent="0.25">
      <c r="R108" s="1" t="s">
        <v>68</v>
      </c>
      <c r="S108" s="1">
        <v>0.76534128619081609</v>
      </c>
      <c r="T108" s="1">
        <v>0.68044882737453305</v>
      </c>
      <c r="U108" s="1">
        <v>1.1247595049047774</v>
      </c>
      <c r="V108" s="1">
        <v>0.27181454888016565</v>
      </c>
      <c r="W108" s="1">
        <v>-0.63903606988895933</v>
      </c>
      <c r="X108" s="1">
        <v>2.1697186422705914</v>
      </c>
      <c r="Y108" s="1">
        <v>-0.63903606988895933</v>
      </c>
      <c r="Z108" s="1">
        <v>2.1697186422705914</v>
      </c>
    </row>
    <row r="109" spans="6:26" x14ac:dyDescent="0.25">
      <c r="R109" s="1" t="s">
        <v>73</v>
      </c>
      <c r="S109" s="1">
        <v>-1.044057336424834</v>
      </c>
      <c r="T109" s="1">
        <v>0.92383323246013427</v>
      </c>
      <c r="U109" s="1">
        <v>-1.1301361541677251</v>
      </c>
      <c r="V109" s="1">
        <v>0.26958734610996399</v>
      </c>
      <c r="W109" s="1">
        <v>-2.9507554160834744</v>
      </c>
      <c r="X109" s="1">
        <v>0.86264074323380635</v>
      </c>
      <c r="Y109" s="1">
        <v>-2.9507554160834744</v>
      </c>
      <c r="Z109" s="1">
        <v>0.86264074323380635</v>
      </c>
    </row>
    <row r="110" spans="6:26" ht="15.75" thickBot="1" x14ac:dyDescent="0.3">
      <c r="R110" s="2" t="s">
        <v>72</v>
      </c>
      <c r="S110" s="2">
        <v>-2.6900919692803531</v>
      </c>
      <c r="T110" s="2">
        <v>0.96028876121406281</v>
      </c>
      <c r="U110" s="2">
        <v>-2.8013365124458551</v>
      </c>
      <c r="V110" s="2">
        <v>9.8984040294711403E-3</v>
      </c>
      <c r="W110" s="2">
        <v>-4.6720305622976159</v>
      </c>
      <c r="X110" s="2">
        <v>-0.70815337626309049</v>
      </c>
      <c r="Y110" s="2">
        <v>-4.6720305622976159</v>
      </c>
      <c r="Z110" s="2">
        <v>-0.70815337626309049</v>
      </c>
    </row>
    <row r="111" spans="6:26" x14ac:dyDescent="0.25">
      <c r="R111" s="1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2-way design</vt:lpstr>
      <vt:lpstr>SS1_&amp;_SS3</vt:lpstr>
      <vt:lpstr>Unbalanced design</vt:lpstr>
      <vt:lpstr>ANCOVA_1_factor</vt:lpstr>
      <vt:lpstr>ANCOVA_2_factor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xxia</dc:creator>
  <cp:lastModifiedBy>xxia</cp:lastModifiedBy>
  <dcterms:created xsi:type="dcterms:W3CDTF">2016-09-10T20:39:15Z</dcterms:created>
  <dcterms:modified xsi:type="dcterms:W3CDTF">2016-09-28T03:19:53Z</dcterms:modified>
</cp:coreProperties>
</file>