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xia\Dropbox\"/>
    </mc:Choice>
  </mc:AlternateContent>
  <bookViews>
    <workbookView xWindow="0" yWindow="0" windowWidth="20160" windowHeight="12930"/>
  </bookViews>
  <sheets>
    <sheet name="GibbsSampler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5" l="1"/>
  <c r="K35" i="5"/>
  <c r="L35" i="5"/>
  <c r="M35" i="5"/>
  <c r="N35" i="5"/>
  <c r="O35" i="5"/>
  <c r="J36" i="5"/>
  <c r="K36" i="5"/>
  <c r="L36" i="5"/>
  <c r="M36" i="5"/>
  <c r="N36" i="5"/>
  <c r="O36" i="5"/>
  <c r="J37" i="5"/>
  <c r="K37" i="5"/>
  <c r="L37" i="5"/>
  <c r="M37" i="5"/>
  <c r="N37" i="5"/>
  <c r="O37" i="5"/>
  <c r="K34" i="5"/>
  <c r="L34" i="5"/>
  <c r="M34" i="5"/>
  <c r="N34" i="5"/>
  <c r="O34" i="5"/>
  <c r="J34" i="5"/>
  <c r="J30" i="5"/>
  <c r="K30" i="5"/>
  <c r="L30" i="5"/>
  <c r="M30" i="5"/>
  <c r="N30" i="5"/>
  <c r="O30" i="5"/>
  <c r="J31" i="5"/>
  <c r="K31" i="5"/>
  <c r="L31" i="5"/>
  <c r="M31" i="5"/>
  <c r="N31" i="5"/>
  <c r="O31" i="5"/>
  <c r="J32" i="5"/>
  <c r="K32" i="5"/>
  <c r="L32" i="5"/>
  <c r="M32" i="5"/>
  <c r="N32" i="5"/>
  <c r="O32" i="5"/>
  <c r="O29" i="5"/>
  <c r="K29" i="5"/>
  <c r="L29" i="5"/>
  <c r="M29" i="5"/>
  <c r="N29" i="5"/>
  <c r="J29" i="5"/>
  <c r="H106" i="5"/>
  <c r="H107" i="5"/>
  <c r="H108" i="5"/>
  <c r="H105" i="5"/>
  <c r="J106" i="5"/>
  <c r="K106" i="5"/>
  <c r="L106" i="5"/>
  <c r="M106" i="5"/>
  <c r="N106" i="5"/>
  <c r="O106" i="5"/>
  <c r="J107" i="5"/>
  <c r="K107" i="5"/>
  <c r="L107" i="5"/>
  <c r="M107" i="5"/>
  <c r="N107" i="5"/>
  <c r="O107" i="5"/>
  <c r="J108" i="5"/>
  <c r="K108" i="5"/>
  <c r="L108" i="5"/>
  <c r="M108" i="5"/>
  <c r="N108" i="5"/>
  <c r="O108" i="5"/>
  <c r="K105" i="5"/>
  <c r="L105" i="5"/>
  <c r="M105" i="5"/>
  <c r="N105" i="5"/>
  <c r="O105" i="5"/>
  <c r="J105" i="5"/>
  <c r="H24" i="5"/>
  <c r="H25" i="5"/>
  <c r="H26" i="5"/>
  <c r="H23" i="5"/>
  <c r="H21" i="5"/>
  <c r="H20" i="5"/>
  <c r="H19" i="5"/>
  <c r="H18" i="5"/>
  <c r="I2" i="5"/>
  <c r="G44" i="5" l="1"/>
  <c r="K44" i="5" s="1"/>
  <c r="G45" i="5"/>
  <c r="M45" i="5" s="1"/>
  <c r="G46" i="5"/>
  <c r="G47" i="5"/>
  <c r="I47" i="5" s="1"/>
  <c r="G48" i="5"/>
  <c r="G49" i="5"/>
  <c r="M49" i="5" s="1"/>
  <c r="G50" i="5"/>
  <c r="J50" i="5" s="1"/>
  <c r="G51" i="5"/>
  <c r="L51" i="5" s="1"/>
  <c r="G52" i="5"/>
  <c r="K52" i="5" s="1"/>
  <c r="G53" i="5"/>
  <c r="G54" i="5"/>
  <c r="G55" i="5"/>
  <c r="I55" i="5" s="1"/>
  <c r="G56" i="5"/>
  <c r="K56" i="5" s="1"/>
  <c r="G57" i="5"/>
  <c r="H57" i="5" s="1"/>
  <c r="G58" i="5"/>
  <c r="G59" i="5"/>
  <c r="G60" i="5"/>
  <c r="G61" i="5"/>
  <c r="I61" i="5" s="1"/>
  <c r="G62" i="5"/>
  <c r="G63" i="5"/>
  <c r="I63" i="5" s="1"/>
  <c r="G64" i="5"/>
  <c r="G65" i="5"/>
  <c r="I65" i="5" s="1"/>
  <c r="G66" i="5"/>
  <c r="J66" i="5" s="1"/>
  <c r="G67" i="5"/>
  <c r="G68" i="5"/>
  <c r="G69" i="5"/>
  <c r="I69" i="5" s="1"/>
  <c r="G70" i="5"/>
  <c r="G71" i="5"/>
  <c r="I71" i="5" s="1"/>
  <c r="G72" i="5"/>
  <c r="G73" i="5"/>
  <c r="K73" i="5" s="1"/>
  <c r="G74" i="5"/>
  <c r="I74" i="5" s="1"/>
  <c r="G75" i="5"/>
  <c r="K75" i="5" s="1"/>
  <c r="G76" i="5"/>
  <c r="M76" i="5" s="1"/>
  <c r="G77" i="5"/>
  <c r="H77" i="5" s="1"/>
  <c r="G78" i="5"/>
  <c r="I78" i="5" s="1"/>
  <c r="G79" i="5"/>
  <c r="K79" i="5" s="1"/>
  <c r="G80" i="5"/>
  <c r="M80" i="5" s="1"/>
  <c r="G81" i="5"/>
  <c r="H81" i="5" s="1"/>
  <c r="G82" i="5"/>
  <c r="I82" i="5" s="1"/>
  <c r="G83" i="5"/>
  <c r="K83" i="5" s="1"/>
  <c r="G84" i="5"/>
  <c r="M84" i="5" s="1"/>
  <c r="G85" i="5"/>
  <c r="H85" i="5" s="1"/>
  <c r="G86" i="5"/>
  <c r="I86" i="5" s="1"/>
  <c r="G87" i="5"/>
  <c r="K87" i="5" s="1"/>
  <c r="G88" i="5"/>
  <c r="M88" i="5" s="1"/>
  <c r="G89" i="5"/>
  <c r="H89" i="5" s="1"/>
  <c r="G90" i="5"/>
  <c r="I90" i="5" s="1"/>
  <c r="G91" i="5"/>
  <c r="K91" i="5" s="1"/>
  <c r="G92" i="5"/>
  <c r="M92" i="5" s="1"/>
  <c r="G93" i="5"/>
  <c r="H93" i="5" s="1"/>
  <c r="G94" i="5"/>
  <c r="I94" i="5" s="1"/>
  <c r="G95" i="5"/>
  <c r="K95" i="5" s="1"/>
  <c r="G96" i="5"/>
  <c r="M96" i="5" s="1"/>
  <c r="G97" i="5"/>
  <c r="H97" i="5" s="1"/>
  <c r="G98" i="5"/>
  <c r="I98" i="5" s="1"/>
  <c r="G99" i="5"/>
  <c r="K99" i="5" s="1"/>
  <c r="G100" i="5"/>
  <c r="M100" i="5" s="1"/>
  <c r="G101" i="5"/>
  <c r="H101" i="5" s="1"/>
  <c r="G102" i="5"/>
  <c r="I102" i="5" s="1"/>
  <c r="G103" i="5"/>
  <c r="K103" i="5" s="1"/>
  <c r="G41" i="5"/>
  <c r="M41" i="5" s="1"/>
  <c r="G42" i="5"/>
  <c r="H42" i="5" s="1"/>
  <c r="G43" i="5"/>
  <c r="G40" i="5"/>
  <c r="J40" i="5" s="1"/>
  <c r="G3" i="5"/>
  <c r="G4" i="5"/>
  <c r="G5" i="5"/>
  <c r="G6" i="5"/>
  <c r="G7" i="5"/>
  <c r="G8" i="5"/>
  <c r="G9" i="5"/>
  <c r="G10" i="5"/>
  <c r="G11" i="5"/>
  <c r="G12" i="5"/>
  <c r="G13" i="5"/>
  <c r="G14" i="5"/>
  <c r="G15" i="5"/>
  <c r="G2" i="5"/>
  <c r="I3" i="5"/>
  <c r="K3" i="5" s="1"/>
  <c r="I4" i="5"/>
  <c r="M4" i="5" s="1"/>
  <c r="I5" i="5"/>
  <c r="N5" i="5" s="1"/>
  <c r="I6" i="5"/>
  <c r="M6" i="5" s="1"/>
  <c r="I7" i="5"/>
  <c r="J7" i="5" s="1"/>
  <c r="I8" i="5"/>
  <c r="M8" i="5" s="1"/>
  <c r="I9" i="5"/>
  <c r="O9" i="5" s="1"/>
  <c r="I10" i="5"/>
  <c r="J10" i="5" s="1"/>
  <c r="I11" i="5"/>
  <c r="K11" i="5" s="1"/>
  <c r="I12" i="5"/>
  <c r="L12" i="5" s="1"/>
  <c r="I13" i="5"/>
  <c r="O13" i="5" s="1"/>
  <c r="I14" i="5"/>
  <c r="J14" i="5" s="1"/>
  <c r="I15" i="5"/>
  <c r="J15" i="5" s="1"/>
  <c r="N2" i="5"/>
  <c r="K63" i="5" l="1"/>
  <c r="L101" i="5"/>
  <c r="H95" i="5"/>
  <c r="L81" i="5"/>
  <c r="H75" i="5"/>
  <c r="H99" i="5"/>
  <c r="H87" i="5"/>
  <c r="L73" i="5"/>
  <c r="J88" i="5"/>
  <c r="L97" i="5"/>
  <c r="L85" i="5"/>
  <c r="K71" i="5"/>
  <c r="J96" i="5"/>
  <c r="H83" i="5"/>
  <c r="I66" i="5"/>
  <c r="L42" i="5"/>
  <c r="L93" i="5"/>
  <c r="J80" i="5"/>
  <c r="O10" i="5"/>
  <c r="J41" i="5"/>
  <c r="H91" i="5"/>
  <c r="H79" i="5"/>
  <c r="I51" i="5"/>
  <c r="H103" i="5"/>
  <c r="L89" i="5"/>
  <c r="L77" i="5"/>
  <c r="L60" i="5"/>
  <c r="H60" i="5"/>
  <c r="I60" i="5"/>
  <c r="J60" i="5"/>
  <c r="J100" i="5"/>
  <c r="H70" i="5"/>
  <c r="L70" i="5"/>
  <c r="M70" i="5"/>
  <c r="H62" i="5"/>
  <c r="L62" i="5"/>
  <c r="M62" i="5"/>
  <c r="H54" i="5"/>
  <c r="I54" i="5"/>
  <c r="K54" i="5"/>
  <c r="L54" i="5"/>
  <c r="M54" i="5"/>
  <c r="H46" i="5"/>
  <c r="I46" i="5"/>
  <c r="K46" i="5"/>
  <c r="L46" i="5"/>
  <c r="M46" i="5"/>
  <c r="I40" i="5"/>
  <c r="L41" i="5"/>
  <c r="J103" i="5"/>
  <c r="H102" i="5"/>
  <c r="L100" i="5"/>
  <c r="J99" i="5"/>
  <c r="H98" i="5"/>
  <c r="L96" i="5"/>
  <c r="J95" i="5"/>
  <c r="H94" i="5"/>
  <c r="L92" i="5"/>
  <c r="J91" i="5"/>
  <c r="H90" i="5"/>
  <c r="L88" i="5"/>
  <c r="J87" i="5"/>
  <c r="H86" i="5"/>
  <c r="L84" i="5"/>
  <c r="J83" i="5"/>
  <c r="H82" i="5"/>
  <c r="L80" i="5"/>
  <c r="J79" i="5"/>
  <c r="H78" i="5"/>
  <c r="L76" i="5"/>
  <c r="J75" i="5"/>
  <c r="H74" i="5"/>
  <c r="M71" i="5"/>
  <c r="K66" i="5"/>
  <c r="M63" i="5"/>
  <c r="M57" i="5"/>
  <c r="L68" i="5"/>
  <c r="H68" i="5"/>
  <c r="I68" i="5"/>
  <c r="J68" i="5"/>
  <c r="J92" i="5"/>
  <c r="J76" i="5"/>
  <c r="J11" i="5"/>
  <c r="J69" i="5"/>
  <c r="K69" i="5"/>
  <c r="L69" i="5"/>
  <c r="J61" i="5"/>
  <c r="K61" i="5"/>
  <c r="L61" i="5"/>
  <c r="I53" i="5"/>
  <c r="J53" i="5"/>
  <c r="K53" i="5"/>
  <c r="L53" i="5"/>
  <c r="I45" i="5"/>
  <c r="J45" i="5"/>
  <c r="K45" i="5"/>
  <c r="L45" i="5"/>
  <c r="M42" i="5"/>
  <c r="K41" i="5"/>
  <c r="I103" i="5"/>
  <c r="M101" i="5"/>
  <c r="K100" i="5"/>
  <c r="I99" i="5"/>
  <c r="M97" i="5"/>
  <c r="K96" i="5"/>
  <c r="I95" i="5"/>
  <c r="M93" i="5"/>
  <c r="K92" i="5"/>
  <c r="I91" i="5"/>
  <c r="M89" i="5"/>
  <c r="K88" i="5"/>
  <c r="I87" i="5"/>
  <c r="M85" i="5"/>
  <c r="K84" i="5"/>
  <c r="I83" i="5"/>
  <c r="M81" i="5"/>
  <c r="K80" i="5"/>
  <c r="I79" i="5"/>
  <c r="M77" i="5"/>
  <c r="K76" i="5"/>
  <c r="I75" i="5"/>
  <c r="M73" i="5"/>
  <c r="L71" i="5"/>
  <c r="H69" i="5"/>
  <c r="L63" i="5"/>
  <c r="H61" i="5"/>
  <c r="J46" i="5"/>
  <c r="M60" i="5"/>
  <c r="N10" i="5"/>
  <c r="J67" i="5"/>
  <c r="H67" i="5"/>
  <c r="J59" i="5"/>
  <c r="K59" i="5"/>
  <c r="H59" i="5"/>
  <c r="J51" i="5"/>
  <c r="K51" i="5"/>
  <c r="M51" i="5"/>
  <c r="H51" i="5"/>
  <c r="H40" i="5"/>
  <c r="K42" i="5"/>
  <c r="I41" i="5"/>
  <c r="M102" i="5"/>
  <c r="K101" i="5"/>
  <c r="I100" i="5"/>
  <c r="M98" i="5"/>
  <c r="K97" i="5"/>
  <c r="I96" i="5"/>
  <c r="M94" i="5"/>
  <c r="K93" i="5"/>
  <c r="I92" i="5"/>
  <c r="M90" i="5"/>
  <c r="K89" i="5"/>
  <c r="I88" i="5"/>
  <c r="M86" i="5"/>
  <c r="K85" i="5"/>
  <c r="I84" i="5"/>
  <c r="M82" i="5"/>
  <c r="K81" i="5"/>
  <c r="I80" i="5"/>
  <c r="M78" i="5"/>
  <c r="K77" i="5"/>
  <c r="I76" i="5"/>
  <c r="M74" i="5"/>
  <c r="J73" i="5"/>
  <c r="K68" i="5"/>
  <c r="M65" i="5"/>
  <c r="K60" i="5"/>
  <c r="L55" i="5"/>
  <c r="H45" i="5"/>
  <c r="L52" i="5"/>
  <c r="M52" i="5"/>
  <c r="H52" i="5"/>
  <c r="I52" i="5"/>
  <c r="J52" i="5"/>
  <c r="K2" i="5"/>
  <c r="J3" i="5"/>
  <c r="J43" i="5"/>
  <c r="K43" i="5"/>
  <c r="M43" i="5"/>
  <c r="H43" i="5"/>
  <c r="H66" i="5"/>
  <c r="L66" i="5"/>
  <c r="M66" i="5"/>
  <c r="H58" i="5"/>
  <c r="I58" i="5"/>
  <c r="K58" i="5"/>
  <c r="L58" i="5"/>
  <c r="M58" i="5"/>
  <c r="H50" i="5"/>
  <c r="I50" i="5"/>
  <c r="K50" i="5"/>
  <c r="L50" i="5"/>
  <c r="M50" i="5"/>
  <c r="M40" i="5"/>
  <c r="J42" i="5"/>
  <c r="H41" i="5"/>
  <c r="L102" i="5"/>
  <c r="J101" i="5"/>
  <c r="H100" i="5"/>
  <c r="L98" i="5"/>
  <c r="J97" i="5"/>
  <c r="H96" i="5"/>
  <c r="L94" i="5"/>
  <c r="J93" i="5"/>
  <c r="H92" i="5"/>
  <c r="L90" i="5"/>
  <c r="J89" i="5"/>
  <c r="H88" i="5"/>
  <c r="L86" i="5"/>
  <c r="J85" i="5"/>
  <c r="H84" i="5"/>
  <c r="L82" i="5"/>
  <c r="J81" i="5"/>
  <c r="H80" i="5"/>
  <c r="L78" i="5"/>
  <c r="J77" i="5"/>
  <c r="H76" i="5"/>
  <c r="L74" i="5"/>
  <c r="I73" i="5"/>
  <c r="K70" i="5"/>
  <c r="M67" i="5"/>
  <c r="K62" i="5"/>
  <c r="M59" i="5"/>
  <c r="J65" i="5"/>
  <c r="K65" i="5"/>
  <c r="L65" i="5"/>
  <c r="I57" i="5"/>
  <c r="J57" i="5"/>
  <c r="K57" i="5"/>
  <c r="L57" i="5"/>
  <c r="I49" i="5"/>
  <c r="J49" i="5"/>
  <c r="K49" i="5"/>
  <c r="L49" i="5"/>
  <c r="L40" i="5"/>
  <c r="I42" i="5"/>
  <c r="M103" i="5"/>
  <c r="K102" i="5"/>
  <c r="I101" i="5"/>
  <c r="M99" i="5"/>
  <c r="K98" i="5"/>
  <c r="I97" i="5"/>
  <c r="M95" i="5"/>
  <c r="K94" i="5"/>
  <c r="I93" i="5"/>
  <c r="M91" i="5"/>
  <c r="K90" i="5"/>
  <c r="I89" i="5"/>
  <c r="M87" i="5"/>
  <c r="K86" i="5"/>
  <c r="I85" i="5"/>
  <c r="M83" i="5"/>
  <c r="K82" i="5"/>
  <c r="I81" i="5"/>
  <c r="M79" i="5"/>
  <c r="K78" i="5"/>
  <c r="I77" i="5"/>
  <c r="M75" i="5"/>
  <c r="K74" i="5"/>
  <c r="H73" i="5"/>
  <c r="J70" i="5"/>
  <c r="L67" i="5"/>
  <c r="H65" i="5"/>
  <c r="J62" i="5"/>
  <c r="L59" i="5"/>
  <c r="J54" i="5"/>
  <c r="H49" i="5"/>
  <c r="L43" i="5"/>
  <c r="J84" i="5"/>
  <c r="M68" i="5"/>
  <c r="L72" i="5"/>
  <c r="H72" i="5"/>
  <c r="I72" i="5"/>
  <c r="J72" i="5"/>
  <c r="L64" i="5"/>
  <c r="H64" i="5"/>
  <c r="I64" i="5"/>
  <c r="J64" i="5"/>
  <c r="L56" i="5"/>
  <c r="M56" i="5"/>
  <c r="H56" i="5"/>
  <c r="I56" i="5"/>
  <c r="J56" i="5"/>
  <c r="L48" i="5"/>
  <c r="M48" i="5"/>
  <c r="H48" i="5"/>
  <c r="I48" i="5"/>
  <c r="J48" i="5"/>
  <c r="K40" i="5"/>
  <c r="L103" i="5"/>
  <c r="J102" i="5"/>
  <c r="L99" i="5"/>
  <c r="J98" i="5"/>
  <c r="L95" i="5"/>
  <c r="J94" i="5"/>
  <c r="L91" i="5"/>
  <c r="J90" i="5"/>
  <c r="L87" i="5"/>
  <c r="J86" i="5"/>
  <c r="L83" i="5"/>
  <c r="J82" i="5"/>
  <c r="L79" i="5"/>
  <c r="J78" i="5"/>
  <c r="L75" i="5"/>
  <c r="J74" i="5"/>
  <c r="M72" i="5"/>
  <c r="I70" i="5"/>
  <c r="K67" i="5"/>
  <c r="M64" i="5"/>
  <c r="I62" i="5"/>
  <c r="I59" i="5"/>
  <c r="M53" i="5"/>
  <c r="K48" i="5"/>
  <c r="I43" i="5"/>
  <c r="L44" i="5"/>
  <c r="M44" i="5"/>
  <c r="H44" i="5"/>
  <c r="I44" i="5"/>
  <c r="J44" i="5"/>
  <c r="J71" i="5"/>
  <c r="H71" i="5"/>
  <c r="J63" i="5"/>
  <c r="H63" i="5"/>
  <c r="J55" i="5"/>
  <c r="K55" i="5"/>
  <c r="M55" i="5"/>
  <c r="H55" i="5"/>
  <c r="J47" i="5"/>
  <c r="K47" i="5"/>
  <c r="M47" i="5"/>
  <c r="H47" i="5"/>
  <c r="K72" i="5"/>
  <c r="M69" i="5"/>
  <c r="I67" i="5"/>
  <c r="K64" i="5"/>
  <c r="M61" i="5"/>
  <c r="J58" i="5"/>
  <c r="H53" i="5"/>
  <c r="L47" i="5"/>
  <c r="L8" i="5"/>
  <c r="L2" i="5"/>
  <c r="O11" i="5"/>
  <c r="K9" i="5"/>
  <c r="O3" i="5"/>
  <c r="M10" i="5"/>
  <c r="M5" i="5"/>
  <c r="N9" i="5"/>
  <c r="L4" i="5"/>
  <c r="K8" i="5"/>
  <c r="J8" i="5"/>
  <c r="N13" i="5"/>
  <c r="M9" i="5"/>
  <c r="K4" i="5"/>
  <c r="M2" i="5"/>
  <c r="M13" i="5"/>
  <c r="L9" i="5"/>
  <c r="J4" i="5"/>
  <c r="M14" i="5"/>
  <c r="O7" i="5"/>
  <c r="N15" i="5"/>
  <c r="L14" i="5"/>
  <c r="J13" i="5"/>
  <c r="N11" i="5"/>
  <c r="L10" i="5"/>
  <c r="J9" i="5"/>
  <c r="N7" i="5"/>
  <c r="L6" i="5"/>
  <c r="J5" i="5"/>
  <c r="N3" i="5"/>
  <c r="O14" i="5"/>
  <c r="K12" i="5"/>
  <c r="O6" i="5"/>
  <c r="K5" i="5"/>
  <c r="J2" i="5"/>
  <c r="M15" i="5"/>
  <c r="K14" i="5"/>
  <c r="O12" i="5"/>
  <c r="M11" i="5"/>
  <c r="K10" i="5"/>
  <c r="O8" i="5"/>
  <c r="M7" i="5"/>
  <c r="K6" i="5"/>
  <c r="O4" i="5"/>
  <c r="M3" i="5"/>
  <c r="N14" i="5"/>
  <c r="N6" i="5"/>
  <c r="O15" i="5"/>
  <c r="K13" i="5"/>
  <c r="O2" i="5"/>
  <c r="L15" i="5"/>
  <c r="N12" i="5"/>
  <c r="L11" i="5"/>
  <c r="N8" i="5"/>
  <c r="L7" i="5"/>
  <c r="J6" i="5"/>
  <c r="N4" i="5"/>
  <c r="L3" i="5"/>
  <c r="L13" i="5"/>
  <c r="J12" i="5"/>
  <c r="L5" i="5"/>
  <c r="K15" i="5"/>
  <c r="M12" i="5"/>
  <c r="K7" i="5"/>
  <c r="O5" i="5"/>
  <c r="N21" i="5" l="1"/>
  <c r="N26" i="5" s="1"/>
  <c r="K19" i="5"/>
  <c r="K24" i="5" s="1"/>
  <c r="K20" i="5"/>
  <c r="K25" i="5" s="1"/>
  <c r="N19" i="5"/>
  <c r="N24" i="5" s="1"/>
  <c r="N20" i="5"/>
  <c r="N25" i="5" s="1"/>
  <c r="O18" i="5"/>
  <c r="O23" i="5" s="1"/>
  <c r="O21" i="5"/>
  <c r="O26" i="5" s="1"/>
  <c r="O19" i="5"/>
  <c r="O24" i="5" s="1"/>
  <c r="O20" i="5"/>
  <c r="O25" i="5" s="1"/>
  <c r="L21" i="5"/>
  <c r="L26" i="5" s="1"/>
  <c r="L18" i="5"/>
  <c r="L23" i="5" s="1"/>
  <c r="L20" i="5"/>
  <c r="L25" i="5" s="1"/>
  <c r="L19" i="5"/>
  <c r="L24" i="5" s="1"/>
  <c r="J20" i="5"/>
  <c r="J25" i="5" s="1"/>
  <c r="J21" i="5"/>
  <c r="J18" i="5"/>
  <c r="J19" i="5"/>
  <c r="M21" i="5"/>
  <c r="M26" i="5" s="1"/>
  <c r="M20" i="5"/>
  <c r="M25" i="5" s="1"/>
  <c r="M19" i="5"/>
  <c r="M24" i="5" s="1"/>
  <c r="M18" i="5"/>
  <c r="M23" i="5" s="1"/>
  <c r="K21" i="5"/>
  <c r="K26" i="5" s="1"/>
  <c r="K18" i="5"/>
  <c r="K23" i="5" s="1"/>
  <c r="N18" i="5"/>
  <c r="N23" i="5" s="1"/>
  <c r="P107" i="5" l="1"/>
  <c r="O109" i="5"/>
  <c r="M109" i="5"/>
  <c r="L109" i="5"/>
  <c r="K109" i="5"/>
  <c r="N109" i="5"/>
  <c r="P19" i="5"/>
  <c r="M27" i="5"/>
  <c r="O27" i="5"/>
  <c r="J24" i="5"/>
  <c r="P106" i="5" s="1"/>
  <c r="P18" i="5"/>
  <c r="J23" i="5"/>
  <c r="P21" i="5"/>
  <c r="L27" i="5"/>
  <c r="P25" i="5"/>
  <c r="N27" i="5"/>
  <c r="J26" i="5"/>
  <c r="P108" i="5" s="1"/>
  <c r="K27" i="5"/>
  <c r="P20" i="5"/>
  <c r="Q21" i="5" l="1"/>
  <c r="P26" i="5"/>
  <c r="J27" i="5"/>
  <c r="P23" i="5"/>
  <c r="P24" i="5"/>
  <c r="Q26" i="5" l="1"/>
  <c r="P105" i="5"/>
  <c r="P109" i="5" s="1"/>
  <c r="J109" i="5"/>
  <c r="P27" i="5"/>
  <c r="Q108" i="5" l="1"/>
  <c r="N101" i="5"/>
  <c r="N93" i="5"/>
  <c r="N85" i="5"/>
  <c r="N97" i="5"/>
  <c r="N83" i="5"/>
  <c r="N88" i="5"/>
  <c r="N47" i="5"/>
  <c r="N65" i="5"/>
  <c r="N59" i="5"/>
  <c r="N68" i="5"/>
  <c r="N71" i="5"/>
  <c r="N98" i="5"/>
  <c r="N58" i="5"/>
  <c r="N41" i="5"/>
  <c r="N54" i="5"/>
  <c r="N43" i="5"/>
  <c r="N102" i="5"/>
  <c r="N84" i="5"/>
  <c r="N100" i="5"/>
  <c r="P88" i="5"/>
  <c r="P40" i="5"/>
  <c r="P50" i="5"/>
  <c r="P93" i="5"/>
  <c r="P103" i="5"/>
  <c r="P87" i="5"/>
  <c r="P75" i="5"/>
  <c r="P84" i="5"/>
  <c r="P92" i="5"/>
  <c r="P44" i="5"/>
  <c r="P78" i="5"/>
  <c r="P53" i="5"/>
  <c r="P54" i="5"/>
  <c r="P101" i="5"/>
  <c r="P67" i="5"/>
  <c r="P90" i="5"/>
  <c r="P46" i="5"/>
  <c r="P65" i="5"/>
  <c r="P51" i="5"/>
  <c r="P73" i="5"/>
  <c r="P76" i="5"/>
  <c r="P71" i="5"/>
  <c r="P97" i="5"/>
  <c r="P72" i="5"/>
  <c r="N81" i="5" l="1"/>
  <c r="N79" i="5"/>
  <c r="N87" i="5"/>
  <c r="N91" i="5"/>
  <c r="N57" i="5"/>
  <c r="N96" i="5"/>
  <c r="N63" i="5"/>
  <c r="N70" i="5"/>
  <c r="N64" i="5"/>
  <c r="N51" i="5"/>
  <c r="N45" i="5"/>
  <c r="N60" i="5"/>
  <c r="N72" i="5"/>
  <c r="N66" i="5"/>
  <c r="Q79" i="5"/>
  <c r="Q73" i="5"/>
  <c r="Q41" i="5"/>
  <c r="Q47" i="5"/>
  <c r="Q46" i="5"/>
  <c r="Q58" i="5"/>
  <c r="Q59" i="5"/>
  <c r="Q63" i="5"/>
  <c r="Q42" i="5"/>
  <c r="Q76" i="5"/>
  <c r="Q84" i="5"/>
  <c r="Q54" i="5"/>
  <c r="Q48" i="5"/>
  <c r="Q57" i="5"/>
  <c r="Q60" i="5"/>
  <c r="Q78" i="5"/>
  <c r="Q93" i="5"/>
  <c r="Q61" i="5"/>
  <c r="Q69" i="5"/>
  <c r="Q67" i="5"/>
  <c r="Q88" i="5"/>
  <c r="Q101" i="5"/>
  <c r="R58" i="5"/>
  <c r="R46" i="5"/>
  <c r="R57" i="5"/>
  <c r="R72" i="5"/>
  <c r="R40" i="5"/>
  <c r="R45" i="5"/>
  <c r="R78" i="5"/>
  <c r="R101" i="5"/>
  <c r="R85" i="5"/>
  <c r="R73" i="5"/>
  <c r="R51" i="5"/>
  <c r="R42" i="5"/>
  <c r="R76" i="5"/>
  <c r="R88" i="5"/>
  <c r="R99" i="5"/>
  <c r="R70" i="5"/>
  <c r="R48" i="5"/>
  <c r="R69" i="5"/>
  <c r="R90" i="5"/>
  <c r="R71" i="5"/>
  <c r="R82" i="5"/>
  <c r="R49" i="5"/>
  <c r="R44" i="5"/>
  <c r="R86" i="5"/>
  <c r="R65" i="5"/>
  <c r="R91" i="5"/>
  <c r="R63" i="5"/>
  <c r="R103" i="5"/>
  <c r="R95" i="5"/>
  <c r="R52" i="5"/>
  <c r="R74" i="5"/>
  <c r="R77" i="5"/>
  <c r="R59" i="5"/>
  <c r="R62" i="5"/>
  <c r="R92" i="5"/>
  <c r="R47" i="5"/>
  <c r="R53" i="5"/>
  <c r="R41" i="5"/>
  <c r="R75" i="5"/>
  <c r="R83" i="5"/>
  <c r="R87" i="5"/>
  <c r="R60" i="5"/>
  <c r="R66" i="5"/>
  <c r="R100" i="5"/>
  <c r="R68" i="5"/>
  <c r="R56" i="5"/>
  <c r="P58" i="5"/>
  <c r="P64" i="5"/>
  <c r="P49" i="5"/>
  <c r="P55" i="5"/>
  <c r="P43" i="5"/>
  <c r="P61" i="5"/>
  <c r="P62" i="5"/>
  <c r="P70" i="5"/>
  <c r="P79" i="5"/>
  <c r="P94" i="5"/>
  <c r="P68" i="5"/>
  <c r="P85" i="5"/>
  <c r="P89" i="5"/>
  <c r="P77" i="5"/>
  <c r="P102" i="5"/>
  <c r="S45" i="5"/>
  <c r="S71" i="5"/>
  <c r="S57" i="5"/>
  <c r="S44" i="5"/>
  <c r="S77" i="5"/>
  <c r="S103" i="5"/>
  <c r="S56" i="5"/>
  <c r="S76" i="5"/>
  <c r="S86" i="5"/>
  <c r="S91" i="5"/>
  <c r="S67" i="5"/>
  <c r="S40" i="5"/>
  <c r="S52" i="5"/>
  <c r="S46" i="5"/>
  <c r="S99" i="5"/>
  <c r="S74" i="5"/>
  <c r="S55" i="5"/>
  <c r="S59" i="5"/>
  <c r="S61" i="5"/>
  <c r="S82" i="5"/>
  <c r="S65" i="5"/>
  <c r="S58" i="5"/>
  <c r="Q91" i="5"/>
  <c r="Q83" i="5"/>
  <c r="Q52" i="5"/>
  <c r="Q75" i="5"/>
  <c r="Q87" i="5"/>
  <c r="Q71" i="5"/>
  <c r="Q50" i="5"/>
  <c r="Q77" i="5"/>
  <c r="Q74" i="5"/>
  <c r="Q86" i="5"/>
  <c r="Q102" i="5"/>
  <c r="Q89" i="5"/>
  <c r="Q92" i="5"/>
  <c r="Q45" i="5"/>
  <c r="Q64" i="5"/>
  <c r="Q43" i="5"/>
  <c r="Q96" i="5"/>
  <c r="Q49" i="5"/>
  <c r="Q66" i="5"/>
  <c r="Q53" i="5"/>
  <c r="Q100" i="5"/>
  <c r="Q70" i="5"/>
  <c r="Q72" i="5"/>
  <c r="O65" i="5"/>
  <c r="O86" i="5"/>
  <c r="O78" i="5"/>
  <c r="O69" i="5"/>
  <c r="O63" i="5"/>
  <c r="O90" i="5"/>
  <c r="O71" i="5"/>
  <c r="O44" i="5"/>
  <c r="O62" i="5"/>
  <c r="O59" i="5"/>
  <c r="O50" i="5"/>
  <c r="O80" i="5"/>
  <c r="O103" i="5"/>
  <c r="O56" i="5"/>
  <c r="O95" i="5"/>
  <c r="Q56" i="5"/>
  <c r="Q95" i="5"/>
  <c r="Q44" i="5"/>
  <c r="Q103" i="5"/>
  <c r="Q99" i="5"/>
  <c r="Q62" i="5"/>
  <c r="Q80" i="5"/>
  <c r="Q97" i="5"/>
  <c r="Q55" i="5"/>
  <c r="Q90" i="5"/>
  <c r="Q98" i="5"/>
  <c r="Q85" i="5"/>
  <c r="Q82" i="5"/>
  <c r="Q40" i="5"/>
  <c r="Q51" i="5"/>
  <c r="Q65" i="5"/>
  <c r="Q68" i="5"/>
  <c r="Q94" i="5"/>
  <c r="Q81" i="5"/>
  <c r="O61" i="5"/>
  <c r="O81" i="5"/>
  <c r="O48" i="5"/>
  <c r="O75" i="5"/>
  <c r="O43" i="5"/>
  <c r="O60" i="5"/>
  <c r="O49" i="5"/>
  <c r="P41" i="5"/>
  <c r="P66" i="5"/>
  <c r="P96" i="5"/>
  <c r="P45" i="5"/>
  <c r="P56" i="5"/>
  <c r="P57" i="5"/>
  <c r="P83" i="5"/>
  <c r="P63" i="5"/>
  <c r="P99" i="5"/>
  <c r="P100" i="5"/>
  <c r="P82" i="5"/>
  <c r="P81" i="5"/>
  <c r="P98" i="5"/>
  <c r="P52" i="5"/>
  <c r="P91" i="5"/>
  <c r="P86" i="5"/>
  <c r="P69" i="5"/>
  <c r="P95" i="5"/>
  <c r="S100" i="5"/>
  <c r="S41" i="5"/>
  <c r="S84" i="5"/>
  <c r="S69" i="5"/>
  <c r="S75" i="5"/>
  <c r="S102" i="5"/>
  <c r="S64" i="5"/>
  <c r="S81" i="5"/>
  <c r="S73" i="5"/>
  <c r="S98" i="5"/>
  <c r="S70" i="5"/>
  <c r="S43" i="5"/>
  <c r="S87" i="5"/>
  <c r="S85" i="5"/>
  <c r="S62" i="5"/>
  <c r="S51" i="5"/>
  <c r="S72" i="5"/>
  <c r="S94" i="5"/>
  <c r="S48" i="5"/>
  <c r="S50" i="5"/>
  <c r="S90" i="5"/>
  <c r="S47" i="5"/>
  <c r="S68" i="5"/>
  <c r="S89" i="5"/>
  <c r="P80" i="5"/>
  <c r="P42" i="5"/>
  <c r="P59" i="5"/>
  <c r="P60" i="5"/>
  <c r="P74" i="5"/>
  <c r="P48" i="5"/>
  <c r="P47" i="5"/>
  <c r="N44" i="5"/>
  <c r="N62" i="5"/>
  <c r="N49" i="5"/>
  <c r="N76" i="5"/>
  <c r="N61" i="5"/>
  <c r="N50" i="5"/>
  <c r="N40" i="5"/>
  <c r="N82" i="5"/>
  <c r="R97" i="5"/>
  <c r="R93" i="5"/>
  <c r="R89" i="5"/>
  <c r="R81" i="5"/>
  <c r="R55" i="5"/>
  <c r="R98" i="5"/>
  <c r="R64" i="5"/>
  <c r="R50" i="5"/>
  <c r="R43" i="5"/>
  <c r="R102" i="5"/>
  <c r="R80" i="5"/>
  <c r="R67" i="5"/>
  <c r="R79" i="5"/>
  <c r="R84" i="5"/>
  <c r="R94" i="5"/>
  <c r="R96" i="5"/>
  <c r="R61" i="5"/>
  <c r="R54" i="5"/>
  <c r="O74" i="5"/>
  <c r="O94" i="5"/>
  <c r="O66" i="5"/>
  <c r="O51" i="5"/>
  <c r="O102" i="5"/>
  <c r="O55" i="5"/>
  <c r="O98" i="5"/>
  <c r="O47" i="5"/>
  <c r="O45" i="5"/>
  <c r="O88" i="5"/>
  <c r="O91" i="5"/>
  <c r="O77" i="5"/>
  <c r="O85" i="5"/>
  <c r="O41" i="5"/>
  <c r="O89" i="5"/>
  <c r="O93" i="5"/>
  <c r="O79" i="5"/>
  <c r="O52" i="5"/>
  <c r="O73" i="5"/>
  <c r="O54" i="5"/>
  <c r="O68" i="5"/>
  <c r="O72" i="5"/>
  <c r="O76" i="5"/>
  <c r="N42" i="5"/>
  <c r="N103" i="5"/>
  <c r="N99" i="5"/>
  <c r="N95" i="5"/>
  <c r="N77" i="5"/>
  <c r="N89" i="5"/>
  <c r="N75" i="5"/>
  <c r="N53" i="5"/>
  <c r="N69" i="5"/>
  <c r="N80" i="5"/>
  <c r="N94" i="5"/>
  <c r="N46" i="5"/>
  <c r="N67" i="5"/>
  <c r="N86" i="5"/>
  <c r="N92" i="5"/>
  <c r="N52" i="5"/>
  <c r="N55" i="5"/>
  <c r="N90" i="5"/>
  <c r="N73" i="5"/>
  <c r="N74" i="5"/>
  <c r="N56" i="5"/>
  <c r="N48" i="5"/>
  <c r="N78" i="5"/>
  <c r="S92" i="5"/>
  <c r="S88" i="5"/>
  <c r="S96" i="5"/>
  <c r="S80" i="5"/>
  <c r="S49" i="5"/>
  <c r="S66" i="5"/>
  <c r="S78" i="5"/>
  <c r="S54" i="5"/>
  <c r="S79" i="5"/>
  <c r="S97" i="5"/>
  <c r="S101" i="5"/>
  <c r="S53" i="5"/>
  <c r="S63" i="5"/>
  <c r="S95" i="5"/>
  <c r="S93" i="5"/>
  <c r="S42" i="5"/>
  <c r="S83" i="5"/>
  <c r="S60" i="5"/>
  <c r="O82" i="5"/>
  <c r="O87" i="5"/>
  <c r="O53" i="5"/>
  <c r="O92" i="5"/>
  <c r="O67" i="5"/>
  <c r="O97" i="5"/>
  <c r="O40" i="5"/>
  <c r="O58" i="5"/>
  <c r="O83" i="5"/>
  <c r="O100" i="5"/>
  <c r="O42" i="5"/>
  <c r="O101" i="5"/>
  <c r="O64" i="5"/>
  <c r="O96" i="5"/>
  <c r="O70" i="5"/>
  <c r="O57" i="5"/>
  <c r="O99" i="5"/>
  <c r="O84" i="5"/>
  <c r="O46" i="5"/>
  <c r="T78" i="5" l="1"/>
  <c r="U78" i="5" s="1"/>
  <c r="T75" i="5"/>
  <c r="U75" i="5" s="1"/>
  <c r="T59" i="5"/>
  <c r="U59" i="5" s="1"/>
  <c r="T88" i="5"/>
  <c r="U88" i="5" s="1"/>
  <c r="T101" i="5"/>
  <c r="U101" i="5" s="1"/>
  <c r="T85" i="5"/>
  <c r="U85" i="5" s="1"/>
  <c r="T67" i="5"/>
  <c r="U67" i="5" s="1"/>
  <c r="T54" i="5"/>
  <c r="U54" i="5" s="1"/>
  <c r="T71" i="5"/>
  <c r="U71" i="5" s="1"/>
  <c r="T68" i="5"/>
  <c r="U68" i="5" s="1"/>
  <c r="T58" i="5"/>
  <c r="U58" i="5" s="1"/>
  <c r="T84" i="5"/>
  <c r="U84" i="5" s="1"/>
  <c r="T65" i="5"/>
  <c r="U65" i="5" s="1"/>
  <c r="T83" i="5"/>
  <c r="U83" i="5" s="1"/>
  <c r="T103" i="5"/>
  <c r="U103" i="5" s="1"/>
  <c r="T49" i="5"/>
  <c r="U49" i="5" s="1"/>
  <c r="T93" i="5"/>
  <c r="U93" i="5" s="1"/>
  <c r="T47" i="5"/>
  <c r="U47" i="5" s="1"/>
  <c r="T92" i="5"/>
  <c r="U92" i="5" s="1"/>
  <c r="T98" i="5"/>
  <c r="U98" i="5" s="1"/>
  <c r="T43" i="5"/>
  <c r="U43" i="5" s="1"/>
  <c r="T69" i="5"/>
  <c r="U69" i="5" s="1"/>
  <c r="T97" i="5"/>
  <c r="U97" i="5" s="1"/>
  <c r="T41" i="5"/>
  <c r="U41" i="5" s="1"/>
  <c r="T102" i="5"/>
  <c r="U102" i="5" s="1"/>
  <c r="T77" i="5"/>
  <c r="U77" i="5" s="1"/>
  <c r="T63" i="5"/>
  <c r="U63" i="5" s="1"/>
  <c r="T48" i="5"/>
  <c r="U48" i="5" s="1"/>
  <c r="T86" i="5"/>
  <c r="U86" i="5" s="1"/>
  <c r="T89" i="5"/>
  <c r="U89" i="5" s="1"/>
  <c r="T62" i="5"/>
  <c r="U62" i="5" s="1"/>
  <c r="T66" i="5"/>
  <c r="U66" i="5" s="1"/>
  <c r="T96" i="5"/>
  <c r="U96" i="5" s="1"/>
  <c r="T44" i="5"/>
  <c r="U44" i="5" s="1"/>
  <c r="T72" i="5"/>
  <c r="U72" i="5" s="1"/>
  <c r="T57" i="5"/>
  <c r="U57" i="5" s="1"/>
  <c r="T74" i="5"/>
  <c r="U74" i="5" s="1"/>
  <c r="T46" i="5"/>
  <c r="U46" i="5" s="1"/>
  <c r="T95" i="5"/>
  <c r="U95" i="5" s="1"/>
  <c r="T82" i="5"/>
  <c r="U82" i="5" s="1"/>
  <c r="T60" i="5"/>
  <c r="U60" i="5" s="1"/>
  <c r="T91" i="5"/>
  <c r="U91" i="5" s="1"/>
  <c r="T56" i="5"/>
  <c r="U56" i="5" s="1"/>
  <c r="T73" i="5"/>
  <c r="U73" i="5" s="1"/>
  <c r="T94" i="5"/>
  <c r="U94" i="5" s="1"/>
  <c r="T99" i="5"/>
  <c r="U99" i="5" s="1"/>
  <c r="T40" i="5"/>
  <c r="T100" i="5"/>
  <c r="U100" i="5" s="1"/>
  <c r="T45" i="5"/>
  <c r="U45" i="5" s="1"/>
  <c r="T87" i="5"/>
  <c r="U87" i="5" s="1"/>
  <c r="T90" i="5"/>
  <c r="U90" i="5" s="1"/>
  <c r="T80" i="5"/>
  <c r="U80" i="5" s="1"/>
  <c r="T50" i="5"/>
  <c r="U50" i="5" s="1"/>
  <c r="T51" i="5"/>
  <c r="U51" i="5" s="1"/>
  <c r="T79" i="5"/>
  <c r="U79" i="5" s="1"/>
  <c r="T64" i="5"/>
  <c r="U64" i="5" s="1"/>
  <c r="T81" i="5"/>
  <c r="U81" i="5" s="1"/>
  <c r="T55" i="5"/>
  <c r="U55" i="5" s="1"/>
  <c r="T42" i="5"/>
  <c r="U42" i="5" s="1"/>
  <c r="T61" i="5"/>
  <c r="U61" i="5" s="1"/>
  <c r="T52" i="5"/>
  <c r="U52" i="5" s="1"/>
  <c r="T53" i="5"/>
  <c r="U53" i="5" s="1"/>
  <c r="T76" i="5"/>
  <c r="U76" i="5" s="1"/>
  <c r="T70" i="5"/>
  <c r="U70" i="5" s="1"/>
  <c r="U40" i="5" l="1"/>
  <c r="U104" i="5" s="1"/>
  <c r="V95" i="5" s="1"/>
  <c r="T104" i="5"/>
  <c r="V73" i="5" l="1"/>
  <c r="V52" i="5"/>
  <c r="V82" i="5"/>
  <c r="V55" i="5"/>
  <c r="V92" i="5"/>
  <c r="V89" i="5"/>
  <c r="V72" i="5"/>
  <c r="V96" i="5"/>
  <c r="V63" i="5"/>
  <c r="V46" i="5"/>
  <c r="V48" i="5"/>
  <c r="V45" i="5"/>
  <c r="V57" i="5"/>
  <c r="V59" i="5"/>
  <c r="V101" i="5"/>
  <c r="V75" i="5"/>
  <c r="V88" i="5"/>
  <c r="V78" i="5"/>
  <c r="V64" i="5"/>
  <c r="V43" i="5"/>
  <c r="V99" i="5"/>
  <c r="V68" i="5"/>
  <c r="V40" i="5"/>
  <c r="V70" i="5"/>
  <c r="V44" i="5"/>
  <c r="V74" i="5"/>
  <c r="V51" i="5"/>
  <c r="V93" i="5"/>
  <c r="V71" i="5"/>
  <c r="V90" i="5"/>
  <c r="V61" i="5"/>
  <c r="V50" i="5"/>
  <c r="V53" i="5"/>
  <c r="V67" i="5"/>
  <c r="V76" i="5"/>
  <c r="V60" i="5"/>
  <c r="V56" i="5"/>
  <c r="V79" i="5"/>
  <c r="V81" i="5"/>
  <c r="V42" i="5"/>
  <c r="V65" i="5"/>
  <c r="V87" i="5"/>
  <c r="V66" i="5"/>
  <c r="V103" i="5"/>
  <c r="V54" i="5"/>
  <c r="V85" i="5"/>
  <c r="V80" i="5"/>
  <c r="V77" i="5"/>
  <c r="V84" i="5"/>
  <c r="V86" i="5"/>
  <c r="V83" i="5"/>
  <c r="V100" i="5"/>
  <c r="V97" i="5"/>
  <c r="V49" i="5"/>
  <c r="V47" i="5"/>
  <c r="V58" i="5"/>
  <c r="V98" i="5"/>
  <c r="V94" i="5"/>
  <c r="V69" i="5"/>
  <c r="V102" i="5"/>
  <c r="V62" i="5"/>
  <c r="V41" i="5"/>
  <c r="V91" i="5"/>
  <c r="V104" i="5" l="1"/>
</calcChain>
</file>

<file path=xl/sharedStrings.xml><?xml version="1.0" encoding="utf-8"?>
<sst xmlns="http://schemas.openxmlformats.org/spreadsheetml/2006/main" count="76" uniqueCount="58">
  <si>
    <t>A</t>
  </si>
  <si>
    <t>C</t>
  </si>
  <si>
    <t>G</t>
  </si>
  <si>
    <t>T</t>
  </si>
  <si>
    <t>YBL059W</t>
  </si>
  <si>
    <t>YCL012C</t>
  </si>
  <si>
    <t>TAN1</t>
  </si>
  <si>
    <t>QCR10</t>
  </si>
  <si>
    <t>YHR199C-A</t>
  </si>
  <si>
    <t>YIL156W-B</t>
  </si>
  <si>
    <t>DID4</t>
  </si>
  <si>
    <t>YLR211C</t>
  </si>
  <si>
    <t>YOL047C</t>
  </si>
  <si>
    <t>Len</t>
  </si>
  <si>
    <t>GTATGCATAGGCAATAACTTCGGCCTCATACTCAAAGAACACGTTTACTAACATAACTTATTTACATAG</t>
  </si>
  <si>
    <t>GTATGTATATTTAAGCATTTGAAAATGCAAAGTGCAAACCGTATCAAATTACTAACAGCTGTAATAG</t>
  </si>
  <si>
    <t>GTATGTTTTCATTTCAAGGATAGCCTTTGAATCAATTTACTAACAATACTTCAG</t>
  </si>
  <si>
    <t>GTATGTAATATGAGAATCAAACTTAAATATATCCTATACTAACAATTTGTAG</t>
  </si>
  <si>
    <t>GTATGTCTGTCTGCACACGAATTAGAGTTCTTTAAGTACTAACGATCAAAAGTAATAG</t>
  </si>
  <si>
    <t>GTAAGTACAGGATATTTTCAACACAGTAACGTAGAATTACTAACTAACACGAAACTTAATAG</t>
  </si>
  <si>
    <t>GTAAGTATCCTATCATATTATGTGAGCTAGAACCGAATTAGTATACTAACATTTATAATACAG</t>
  </si>
  <si>
    <t>GTATGTCACCTCACCGCAACACTCTACCCCCAACCTTCACCCGCACTAATTACTAACACAACCTCAG</t>
  </si>
  <si>
    <t>GTAAGTACCCAAATGAGCTACTAACAACGCATCCGGTAATACTAACAAGAGAAATTGGTTAG</t>
  </si>
  <si>
    <t>GTATGTTGTTCTGTATTTGGATCAGTTATTTTAGTGAACATACTAACGTTAATTATTTGAGTTTTTAG</t>
  </si>
  <si>
    <t>GTAAGTTTTTGAATTATGCCCCCACTTTTTTTTTGTTCATGGTGACTAACATGAATTAG</t>
  </si>
  <si>
    <t>GTATGTATATGATTTTTGCTTTTGTATTCATGGAAGTAAACTAACTAGTAAAGTAG</t>
  </si>
  <si>
    <t>GTATGTATCTATGAGATCTAACAGAAATCAGGATCAATTAACTAACTTTCAAACATATATAAGTGCAG</t>
  </si>
  <si>
    <t>GTATGTTGATGTTCCAATAAGCAGATCATGTTTTTTAAGCCGTCATACTAACCGCCTTTGAAG</t>
  </si>
  <si>
    <t>Name</t>
  </si>
  <si>
    <t>6Mer</t>
  </si>
  <si>
    <t>Ci</t>
  </si>
  <si>
    <t>sum</t>
  </si>
  <si>
    <t>PWM</t>
  </si>
  <si>
    <t xml:space="preserve"> PWMS</t>
  </si>
  <si>
    <t>ExpPWMS</t>
  </si>
  <si>
    <t>Add pseudocount to avoid taking logarithm of 0</t>
  </si>
  <si>
    <t>Update Seq1 (YBL059W): remove the original CATACT</t>
  </si>
  <si>
    <t>Now repeat the same with Seq2, Seq3, …, Seq_N, Seq1, Seq2, … until F value stops increasing.</t>
  </si>
  <si>
    <t>A_i</t>
  </si>
  <si>
    <t>maximum (original A_i(1) = 27, now A_i(1) = 2</t>
  </si>
  <si>
    <t>Record A_i, f_i and f_ij, and PWM. Keep the F value as F_max</t>
  </si>
  <si>
    <t>Restart by taking a random 6mer from each sequence (a random set of A_i values), and go through the process until F no longer increase. If this F is greater than F_max, replace F_max by this new F and keep the new results; otherwise keep the original results with the maximum F.</t>
  </si>
  <si>
    <t>p</t>
  </si>
  <si>
    <t>An alternative approach: imagine a dartboard with 64 slices with the area of slices to the p value. The 6mer corresponding to the slice with a landing dart is used to replace the original (assuming that the larger the slice, the more likely it will receive the dart)</t>
  </si>
  <si>
    <t>HMRA1_1</t>
  </si>
  <si>
    <t>HMRA1_2</t>
  </si>
  <si>
    <t>Ci1</t>
  </si>
  <si>
    <t>Ci2</t>
  </si>
  <si>
    <t>Ci3</t>
  </si>
  <si>
    <t>Ci4</t>
  </si>
  <si>
    <t>Ci5</t>
  </si>
  <si>
    <t>Ci6</t>
  </si>
  <si>
    <t>TAD3_1</t>
  </si>
  <si>
    <t>TAD3_2</t>
  </si>
  <si>
    <t>AML1_2</t>
  </si>
  <si>
    <t>123456789012345678901234567890123456789012345678901234567890123456789</t>
  </si>
  <si>
    <t>&lt;--can't take logarithm of 0</t>
  </si>
  <si>
    <t>Now put TTACTA in: updating Seq1 is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</si>
</sst>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2" fillId="0" borderId="0" xfId="0" applyFont="1"/>
    <xf numFmtId="0" fontId="2" fillId="0" borderId="0" xfId="0" quotePrefix="1" applyFont="1"/>
    <xf numFmtId="164" fontId="0" fillId="2" borderId="0" xfId="0" applyNumberFormat="1" applyFill="1"/>
    <xf numFmtId="0" fontId="0" fillId="0" borderId="0" xfId="0" applyFill="1"/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165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tabSelected="1" topLeftCell="G84" workbookViewId="0">
      <selection activeCell="I105" sqref="I105:P109"/>
    </sheetView>
  </sheetViews>
  <sheetFormatPr defaultRowHeight="15" x14ac:dyDescent="0.25"/>
  <cols>
    <col min="1" max="1" width="10.5703125" bestFit="1" customWidth="1"/>
    <col min="2" max="2" width="91.140625" customWidth="1"/>
    <col min="10" max="15" width="8.85546875" customWidth="1"/>
  </cols>
  <sheetData>
    <row r="1" spans="1:15" x14ac:dyDescent="0.25">
      <c r="A1" t="s">
        <v>28</v>
      </c>
      <c r="B1" s="9" t="s">
        <v>55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13</v>
      </c>
      <c r="H1" s="1" t="s">
        <v>38</v>
      </c>
      <c r="I1" t="s">
        <v>29</v>
      </c>
      <c r="J1">
        <v>1</v>
      </c>
      <c r="K1">
        <v>2</v>
      </c>
      <c r="L1">
        <v>3</v>
      </c>
      <c r="M1">
        <v>4</v>
      </c>
      <c r="N1">
        <v>5</v>
      </c>
      <c r="O1">
        <v>6</v>
      </c>
    </row>
    <row r="2" spans="1:15" x14ac:dyDescent="0.25">
      <c r="A2" t="s">
        <v>4</v>
      </c>
      <c r="B2" s="8" t="s">
        <v>14</v>
      </c>
      <c r="C2">
        <v>25</v>
      </c>
      <c r="D2">
        <v>15</v>
      </c>
      <c r="E2">
        <v>9</v>
      </c>
      <c r="F2">
        <v>20</v>
      </c>
      <c r="G2">
        <f>SUM(C2:F2)</f>
        <v>69</v>
      </c>
      <c r="H2">
        <v>27</v>
      </c>
      <c r="I2" t="str">
        <f>MID(B2,27,6)</f>
        <v>CATACT</v>
      </c>
      <c r="J2" s="1" t="str">
        <f>MID($I2,J$1,1)</f>
        <v>C</v>
      </c>
      <c r="K2" s="1" t="str">
        <f t="shared" ref="K2:O15" si="0">MID($I2,K$1,1)</f>
        <v>A</v>
      </c>
      <c r="L2" s="1" t="str">
        <f t="shared" si="0"/>
        <v>T</v>
      </c>
      <c r="M2" s="1" t="str">
        <f t="shared" si="0"/>
        <v>A</v>
      </c>
      <c r="N2" s="1" t="str">
        <f t="shared" si="0"/>
        <v>C</v>
      </c>
      <c r="O2" s="1" t="str">
        <f t="shared" si="0"/>
        <v>T</v>
      </c>
    </row>
    <row r="3" spans="1:15" x14ac:dyDescent="0.25">
      <c r="A3" t="s">
        <v>5</v>
      </c>
      <c r="B3" s="8" t="s">
        <v>15</v>
      </c>
      <c r="C3">
        <v>27</v>
      </c>
      <c r="D3">
        <v>9</v>
      </c>
      <c r="E3">
        <v>11</v>
      </c>
      <c r="F3">
        <v>20</v>
      </c>
      <c r="G3">
        <f t="shared" ref="G3:G15" si="1">SUM(C3:F3)</f>
        <v>67</v>
      </c>
      <c r="H3">
        <v>44</v>
      </c>
      <c r="I3" t="str">
        <f t="shared" ref="I3:I15" si="2">MID(B3,H3,6)</f>
        <v>TCAAAT</v>
      </c>
      <c r="J3" s="1" t="str">
        <f t="shared" ref="J3:J15" si="3">MID($I3,J$1,1)</f>
        <v>T</v>
      </c>
      <c r="K3" s="1" t="str">
        <f t="shared" si="0"/>
        <v>C</v>
      </c>
      <c r="L3" s="1" t="str">
        <f t="shared" si="0"/>
        <v>A</v>
      </c>
      <c r="M3" s="1" t="str">
        <f t="shared" si="0"/>
        <v>A</v>
      </c>
      <c r="N3" s="1" t="str">
        <f t="shared" si="0"/>
        <v>A</v>
      </c>
      <c r="O3" s="1" t="str">
        <f t="shared" si="0"/>
        <v>T</v>
      </c>
    </row>
    <row r="4" spans="1:15" x14ac:dyDescent="0.25">
      <c r="A4" t="s">
        <v>44</v>
      </c>
      <c r="B4" s="8" t="s">
        <v>16</v>
      </c>
      <c r="C4">
        <v>17</v>
      </c>
      <c r="D4">
        <v>9</v>
      </c>
      <c r="E4">
        <v>7</v>
      </c>
      <c r="F4">
        <v>21</v>
      </c>
      <c r="G4">
        <f t="shared" si="1"/>
        <v>54</v>
      </c>
      <c r="H4">
        <v>30</v>
      </c>
      <c r="I4" t="str">
        <f t="shared" si="2"/>
        <v>AATCAA</v>
      </c>
      <c r="J4" s="1" t="str">
        <f t="shared" si="3"/>
        <v>A</v>
      </c>
      <c r="K4" s="1" t="str">
        <f t="shared" si="0"/>
        <v>A</v>
      </c>
      <c r="L4" s="1" t="str">
        <f t="shared" si="0"/>
        <v>T</v>
      </c>
      <c r="M4" s="1" t="str">
        <f t="shared" si="0"/>
        <v>C</v>
      </c>
      <c r="N4" s="1" t="str">
        <f t="shared" si="0"/>
        <v>A</v>
      </c>
      <c r="O4" s="1" t="str">
        <f t="shared" si="0"/>
        <v>A</v>
      </c>
    </row>
    <row r="5" spans="1:15" x14ac:dyDescent="0.25">
      <c r="A5" t="s">
        <v>45</v>
      </c>
      <c r="B5" s="8" t="s">
        <v>17</v>
      </c>
      <c r="C5">
        <v>22</v>
      </c>
      <c r="D5">
        <v>6</v>
      </c>
      <c r="E5">
        <v>6</v>
      </c>
      <c r="F5">
        <v>18</v>
      </c>
      <c r="G5">
        <f t="shared" si="1"/>
        <v>52</v>
      </c>
      <c r="H5">
        <v>35</v>
      </c>
      <c r="I5" t="str">
        <f t="shared" si="2"/>
        <v>TATACT</v>
      </c>
      <c r="J5" s="1" t="str">
        <f t="shared" si="3"/>
        <v>T</v>
      </c>
      <c r="K5" s="1" t="str">
        <f t="shared" si="0"/>
        <v>A</v>
      </c>
      <c r="L5" s="1" t="str">
        <f t="shared" si="0"/>
        <v>T</v>
      </c>
      <c r="M5" s="1" t="str">
        <f t="shared" si="0"/>
        <v>A</v>
      </c>
      <c r="N5" s="1" t="str">
        <f t="shared" si="0"/>
        <v>C</v>
      </c>
      <c r="O5" s="1" t="str">
        <f t="shared" si="0"/>
        <v>T</v>
      </c>
    </row>
    <row r="6" spans="1:15" x14ac:dyDescent="0.25">
      <c r="A6" t="s">
        <v>6</v>
      </c>
      <c r="B6" s="8" t="s">
        <v>18</v>
      </c>
      <c r="C6">
        <v>20</v>
      </c>
      <c r="D6">
        <v>9</v>
      </c>
      <c r="E6">
        <v>11</v>
      </c>
      <c r="F6">
        <v>18</v>
      </c>
      <c r="G6">
        <f t="shared" si="1"/>
        <v>58</v>
      </c>
      <c r="H6">
        <v>1</v>
      </c>
      <c r="I6" t="str">
        <f t="shared" si="2"/>
        <v>GTATGT</v>
      </c>
      <c r="J6" s="1" t="str">
        <f t="shared" si="3"/>
        <v>G</v>
      </c>
      <c r="K6" s="1" t="str">
        <f t="shared" si="0"/>
        <v>T</v>
      </c>
      <c r="L6" s="1" t="str">
        <f t="shared" si="0"/>
        <v>A</v>
      </c>
      <c r="M6" s="1" t="str">
        <f t="shared" si="0"/>
        <v>T</v>
      </c>
      <c r="N6" s="1" t="str">
        <f t="shared" si="0"/>
        <v>G</v>
      </c>
      <c r="O6" s="1" t="str">
        <f t="shared" si="0"/>
        <v>T</v>
      </c>
    </row>
    <row r="7" spans="1:15" x14ac:dyDescent="0.25">
      <c r="A7" t="s">
        <v>54</v>
      </c>
      <c r="B7" s="8" t="s">
        <v>19</v>
      </c>
      <c r="C7">
        <v>27</v>
      </c>
      <c r="D7">
        <v>10</v>
      </c>
      <c r="E7">
        <v>9</v>
      </c>
      <c r="F7">
        <v>16</v>
      </c>
      <c r="G7">
        <f t="shared" si="1"/>
        <v>62</v>
      </c>
      <c r="H7">
        <v>37</v>
      </c>
      <c r="I7" t="str">
        <f t="shared" si="2"/>
        <v>TTACTA</v>
      </c>
      <c r="J7" s="1" t="str">
        <f t="shared" si="3"/>
        <v>T</v>
      </c>
      <c r="K7" s="1" t="str">
        <f t="shared" si="0"/>
        <v>T</v>
      </c>
      <c r="L7" s="1" t="str">
        <f t="shared" si="0"/>
        <v>A</v>
      </c>
      <c r="M7" s="1" t="str">
        <f t="shared" si="0"/>
        <v>C</v>
      </c>
      <c r="N7" s="1" t="str">
        <f t="shared" si="0"/>
        <v>T</v>
      </c>
      <c r="O7" s="1" t="str">
        <f t="shared" si="0"/>
        <v>A</v>
      </c>
    </row>
    <row r="8" spans="1:15" x14ac:dyDescent="0.25">
      <c r="A8" t="s">
        <v>7</v>
      </c>
      <c r="B8" s="8" t="s">
        <v>20</v>
      </c>
      <c r="C8">
        <v>24</v>
      </c>
      <c r="D8">
        <v>9</v>
      </c>
      <c r="E8">
        <v>9</v>
      </c>
      <c r="F8">
        <v>21</v>
      </c>
      <c r="G8">
        <f t="shared" si="1"/>
        <v>63</v>
      </c>
      <c r="H8">
        <v>7</v>
      </c>
      <c r="I8" t="str">
        <f t="shared" si="2"/>
        <v>ATCCTA</v>
      </c>
      <c r="J8" s="1" t="str">
        <f t="shared" si="3"/>
        <v>A</v>
      </c>
      <c r="K8" s="1" t="str">
        <f t="shared" si="0"/>
        <v>T</v>
      </c>
      <c r="L8" s="1" t="str">
        <f t="shared" si="0"/>
        <v>C</v>
      </c>
      <c r="M8" s="1" t="str">
        <f t="shared" si="0"/>
        <v>C</v>
      </c>
      <c r="N8" s="1" t="str">
        <f t="shared" si="0"/>
        <v>T</v>
      </c>
      <c r="O8" s="1" t="str">
        <f t="shared" si="0"/>
        <v>A</v>
      </c>
    </row>
    <row r="9" spans="1:15" x14ac:dyDescent="0.25">
      <c r="A9" t="s">
        <v>8</v>
      </c>
      <c r="B9" s="8" t="s">
        <v>21</v>
      </c>
      <c r="C9">
        <v>20</v>
      </c>
      <c r="D9">
        <v>29</v>
      </c>
      <c r="E9">
        <v>5</v>
      </c>
      <c r="F9">
        <v>13</v>
      </c>
      <c r="G9">
        <f t="shared" si="1"/>
        <v>67</v>
      </c>
      <c r="H9">
        <v>8</v>
      </c>
      <c r="I9" t="str">
        <f t="shared" si="2"/>
        <v>ACCTCA</v>
      </c>
      <c r="J9" s="1" t="str">
        <f t="shared" si="3"/>
        <v>A</v>
      </c>
      <c r="K9" s="1" t="str">
        <f t="shared" si="0"/>
        <v>C</v>
      </c>
      <c r="L9" s="1" t="str">
        <f t="shared" si="0"/>
        <v>C</v>
      </c>
      <c r="M9" s="1" t="str">
        <f t="shared" si="0"/>
        <v>T</v>
      </c>
      <c r="N9" s="1" t="str">
        <f t="shared" si="0"/>
        <v>C</v>
      </c>
      <c r="O9" s="1" t="str">
        <f t="shared" si="0"/>
        <v>A</v>
      </c>
    </row>
    <row r="10" spans="1:15" x14ac:dyDescent="0.25">
      <c r="A10" t="s">
        <v>9</v>
      </c>
      <c r="B10" s="8" t="s">
        <v>22</v>
      </c>
      <c r="C10">
        <v>25</v>
      </c>
      <c r="D10">
        <v>12</v>
      </c>
      <c r="E10">
        <v>12</v>
      </c>
      <c r="F10">
        <v>13</v>
      </c>
      <c r="G10">
        <f t="shared" si="1"/>
        <v>62</v>
      </c>
      <c r="H10">
        <v>35</v>
      </c>
      <c r="I10" t="str">
        <f t="shared" si="2"/>
        <v>GGTAAT</v>
      </c>
      <c r="J10" s="1" t="str">
        <f t="shared" si="3"/>
        <v>G</v>
      </c>
      <c r="K10" s="1" t="str">
        <f t="shared" si="0"/>
        <v>G</v>
      </c>
      <c r="L10" s="1" t="str">
        <f t="shared" si="0"/>
        <v>T</v>
      </c>
      <c r="M10" s="1" t="str">
        <f t="shared" si="0"/>
        <v>A</v>
      </c>
      <c r="N10" s="1" t="str">
        <f t="shared" si="0"/>
        <v>A</v>
      </c>
      <c r="O10" s="1" t="str">
        <f t="shared" si="0"/>
        <v>T</v>
      </c>
    </row>
    <row r="11" spans="1:15" x14ac:dyDescent="0.25">
      <c r="A11" t="s">
        <v>10</v>
      </c>
      <c r="B11" s="8" t="s">
        <v>23</v>
      </c>
      <c r="C11">
        <v>17</v>
      </c>
      <c r="D11">
        <v>5</v>
      </c>
      <c r="E11">
        <v>13</v>
      </c>
      <c r="F11">
        <v>33</v>
      </c>
      <c r="G11">
        <f t="shared" si="1"/>
        <v>68</v>
      </c>
      <c r="H11">
        <v>18</v>
      </c>
      <c r="I11" t="str">
        <f t="shared" si="2"/>
        <v>TGGATC</v>
      </c>
      <c r="J11" s="1" t="str">
        <f t="shared" si="3"/>
        <v>T</v>
      </c>
      <c r="K11" s="1" t="str">
        <f t="shared" si="0"/>
        <v>G</v>
      </c>
      <c r="L11" s="1" t="str">
        <f t="shared" si="0"/>
        <v>G</v>
      </c>
      <c r="M11" s="1" t="str">
        <f t="shared" si="0"/>
        <v>A</v>
      </c>
      <c r="N11" s="1" t="str">
        <f t="shared" si="0"/>
        <v>T</v>
      </c>
      <c r="O11" s="1" t="str">
        <f t="shared" si="0"/>
        <v>C</v>
      </c>
    </row>
    <row r="12" spans="1:15" x14ac:dyDescent="0.25">
      <c r="A12" t="s">
        <v>11</v>
      </c>
      <c r="B12" s="8" t="s">
        <v>24</v>
      </c>
      <c r="C12">
        <v>14</v>
      </c>
      <c r="D12">
        <v>9</v>
      </c>
      <c r="E12">
        <v>10</v>
      </c>
      <c r="F12">
        <v>26</v>
      </c>
      <c r="G12">
        <f t="shared" si="1"/>
        <v>59</v>
      </c>
      <c r="H12">
        <v>32</v>
      </c>
      <c r="I12" t="str">
        <f t="shared" si="2"/>
        <v>TTTGTT</v>
      </c>
      <c r="J12" s="1" t="str">
        <f t="shared" si="3"/>
        <v>T</v>
      </c>
      <c r="K12" s="1" t="str">
        <f t="shared" si="0"/>
        <v>T</v>
      </c>
      <c r="L12" s="1" t="str">
        <f t="shared" si="0"/>
        <v>T</v>
      </c>
      <c r="M12" s="1" t="str">
        <f t="shared" si="0"/>
        <v>G</v>
      </c>
      <c r="N12" s="1" t="str">
        <f t="shared" si="0"/>
        <v>T</v>
      </c>
      <c r="O12" s="1" t="str">
        <f t="shared" si="0"/>
        <v>T</v>
      </c>
    </row>
    <row r="13" spans="1:15" x14ac:dyDescent="0.25">
      <c r="A13" t="s">
        <v>52</v>
      </c>
      <c r="B13" s="8" t="s">
        <v>25</v>
      </c>
      <c r="C13">
        <v>18</v>
      </c>
      <c r="D13">
        <v>4</v>
      </c>
      <c r="E13">
        <v>11</v>
      </c>
      <c r="F13">
        <v>23</v>
      </c>
      <c r="G13">
        <f t="shared" si="1"/>
        <v>56</v>
      </c>
      <c r="H13">
        <v>42</v>
      </c>
      <c r="I13" t="str">
        <f t="shared" si="2"/>
        <v>TAACTA</v>
      </c>
      <c r="J13" s="1" t="str">
        <f t="shared" si="3"/>
        <v>T</v>
      </c>
      <c r="K13" s="1" t="str">
        <f t="shared" si="0"/>
        <v>A</v>
      </c>
      <c r="L13" s="1" t="str">
        <f t="shared" si="0"/>
        <v>A</v>
      </c>
      <c r="M13" s="1" t="str">
        <f t="shared" si="0"/>
        <v>C</v>
      </c>
      <c r="N13" s="1" t="str">
        <f t="shared" si="0"/>
        <v>T</v>
      </c>
      <c r="O13" s="1" t="str">
        <f t="shared" si="0"/>
        <v>A</v>
      </c>
    </row>
    <row r="14" spans="1:15" x14ac:dyDescent="0.25">
      <c r="A14" t="s">
        <v>53</v>
      </c>
      <c r="B14" s="8" t="s">
        <v>26</v>
      </c>
      <c r="C14">
        <v>28</v>
      </c>
      <c r="D14">
        <v>10</v>
      </c>
      <c r="E14">
        <v>10</v>
      </c>
      <c r="F14">
        <v>20</v>
      </c>
      <c r="G14">
        <f t="shared" si="1"/>
        <v>68</v>
      </c>
      <c r="H14">
        <v>46</v>
      </c>
      <c r="I14" t="str">
        <f t="shared" si="2"/>
        <v>CTTTCA</v>
      </c>
      <c r="J14" s="1" t="str">
        <f t="shared" si="3"/>
        <v>C</v>
      </c>
      <c r="K14" s="1" t="str">
        <f t="shared" si="0"/>
        <v>T</v>
      </c>
      <c r="L14" s="1" t="str">
        <f t="shared" si="0"/>
        <v>T</v>
      </c>
      <c r="M14" s="1" t="str">
        <f t="shared" si="0"/>
        <v>T</v>
      </c>
      <c r="N14" s="1" t="str">
        <f t="shared" si="0"/>
        <v>C</v>
      </c>
      <c r="O14" s="1" t="str">
        <f t="shared" si="0"/>
        <v>A</v>
      </c>
    </row>
    <row r="15" spans="1:15" x14ac:dyDescent="0.25">
      <c r="A15" t="s">
        <v>12</v>
      </c>
      <c r="B15" s="8" t="s">
        <v>27</v>
      </c>
      <c r="C15">
        <v>17</v>
      </c>
      <c r="D15">
        <v>12</v>
      </c>
      <c r="E15">
        <v>12</v>
      </c>
      <c r="F15">
        <v>22</v>
      </c>
      <c r="G15">
        <f t="shared" si="1"/>
        <v>63</v>
      </c>
      <c r="H15">
        <v>50</v>
      </c>
      <c r="I15" t="str">
        <f t="shared" si="2"/>
        <v>AACCGC</v>
      </c>
      <c r="J15" s="1" t="str">
        <f t="shared" si="3"/>
        <v>A</v>
      </c>
      <c r="K15" s="1" t="str">
        <f t="shared" si="0"/>
        <v>A</v>
      </c>
      <c r="L15" s="1" t="str">
        <f t="shared" si="0"/>
        <v>C</v>
      </c>
      <c r="M15" s="1" t="str">
        <f t="shared" si="0"/>
        <v>C</v>
      </c>
      <c r="N15" s="1" t="str">
        <f t="shared" si="0"/>
        <v>G</v>
      </c>
      <c r="O15" s="1" t="str">
        <f t="shared" si="0"/>
        <v>C</v>
      </c>
    </row>
    <row r="16" spans="1:15" x14ac:dyDescent="0.25">
      <c r="B16" s="8"/>
    </row>
    <row r="17" spans="8:17" x14ac:dyDescent="0.25">
      <c r="J17" s="1" t="s">
        <v>46</v>
      </c>
      <c r="K17" s="1" t="s">
        <v>47</v>
      </c>
      <c r="L17" s="1" t="s">
        <v>48</v>
      </c>
      <c r="M17" s="1" t="s">
        <v>49</v>
      </c>
      <c r="N17" s="1" t="s">
        <v>50</v>
      </c>
      <c r="O17" s="1" t="s">
        <v>51</v>
      </c>
      <c r="P17" s="1" t="s">
        <v>30</v>
      </c>
    </row>
    <row r="18" spans="8:17" x14ac:dyDescent="0.25">
      <c r="H18">
        <f>SUM(C2:C15)</f>
        <v>301</v>
      </c>
      <c r="I18" t="s">
        <v>0</v>
      </c>
      <c r="J18">
        <f t="shared" ref="J18:O21" si="4">COUNTIF(J$2:J$15,$I18)</f>
        <v>4</v>
      </c>
      <c r="K18">
        <f t="shared" si="4"/>
        <v>5</v>
      </c>
      <c r="L18">
        <f t="shared" si="4"/>
        <v>4</v>
      </c>
      <c r="M18">
        <f t="shared" si="4"/>
        <v>5</v>
      </c>
      <c r="N18">
        <f t="shared" si="4"/>
        <v>3</v>
      </c>
      <c r="O18">
        <f t="shared" si="4"/>
        <v>6</v>
      </c>
      <c r="P18">
        <f>H18-SUM(J18:O18)</f>
        <v>274</v>
      </c>
    </row>
    <row r="19" spans="8:17" x14ac:dyDescent="0.25">
      <c r="H19">
        <f>SUM(D2:D15)</f>
        <v>148</v>
      </c>
      <c r="I19" t="s">
        <v>1</v>
      </c>
      <c r="J19">
        <f t="shared" si="4"/>
        <v>2</v>
      </c>
      <c r="K19">
        <f t="shared" si="4"/>
        <v>2</v>
      </c>
      <c r="L19">
        <f t="shared" si="4"/>
        <v>3</v>
      </c>
      <c r="M19">
        <f t="shared" si="4"/>
        <v>5</v>
      </c>
      <c r="N19">
        <f t="shared" si="4"/>
        <v>4</v>
      </c>
      <c r="O19">
        <f t="shared" si="4"/>
        <v>2</v>
      </c>
      <c r="P19">
        <f t="shared" ref="P19:P21" si="5">H19-SUM(J19:O19)</f>
        <v>130</v>
      </c>
    </row>
    <row r="20" spans="8:17" x14ac:dyDescent="0.25">
      <c r="H20">
        <f>SUM(E2:E15)</f>
        <v>135</v>
      </c>
      <c r="I20" t="s">
        <v>2</v>
      </c>
      <c r="J20">
        <f t="shared" si="4"/>
        <v>2</v>
      </c>
      <c r="K20">
        <f t="shared" si="4"/>
        <v>2</v>
      </c>
      <c r="L20">
        <f t="shared" si="4"/>
        <v>1</v>
      </c>
      <c r="M20">
        <f t="shared" si="4"/>
        <v>1</v>
      </c>
      <c r="N20">
        <f t="shared" si="4"/>
        <v>2</v>
      </c>
      <c r="O20">
        <f t="shared" si="4"/>
        <v>0</v>
      </c>
      <c r="P20">
        <f t="shared" si="5"/>
        <v>127</v>
      </c>
    </row>
    <row r="21" spans="8:17" x14ac:dyDescent="0.25">
      <c r="H21">
        <f>SUM(F2:F15)</f>
        <v>284</v>
      </c>
      <c r="I21" t="s">
        <v>3</v>
      </c>
      <c r="J21">
        <f t="shared" si="4"/>
        <v>6</v>
      </c>
      <c r="K21">
        <f t="shared" si="4"/>
        <v>5</v>
      </c>
      <c r="L21">
        <f t="shared" si="4"/>
        <v>6</v>
      </c>
      <c r="M21">
        <f t="shared" si="4"/>
        <v>3</v>
      </c>
      <c r="N21">
        <f t="shared" si="4"/>
        <v>5</v>
      </c>
      <c r="O21">
        <f t="shared" si="4"/>
        <v>6</v>
      </c>
      <c r="P21">
        <f t="shared" si="5"/>
        <v>253</v>
      </c>
      <c r="Q21">
        <f>SUM(J18:P21)</f>
        <v>868</v>
      </c>
    </row>
    <row r="23" spans="8:17" x14ac:dyDescent="0.25">
      <c r="H23">
        <f>H18</f>
        <v>301</v>
      </c>
      <c r="I23" t="s">
        <v>0</v>
      </c>
      <c r="J23">
        <f>IF($I18=J$2,J18-1,J18)</f>
        <v>4</v>
      </c>
      <c r="K23" s="2">
        <f t="shared" ref="K23:O23" si="6">IF($I18=K$2,K18-1,K18)</f>
        <v>4</v>
      </c>
      <c r="L23">
        <f t="shared" si="6"/>
        <v>4</v>
      </c>
      <c r="M23" s="2">
        <f t="shared" si="6"/>
        <v>4</v>
      </c>
      <c r="N23">
        <f t="shared" si="6"/>
        <v>3</v>
      </c>
      <c r="O23">
        <f t="shared" si="6"/>
        <v>6</v>
      </c>
      <c r="P23">
        <f>H23-SUM(J23:O23)</f>
        <v>276</v>
      </c>
      <c r="Q23" t="s">
        <v>36</v>
      </c>
    </row>
    <row r="24" spans="8:17" x14ac:dyDescent="0.25">
      <c r="H24">
        <f t="shared" ref="H24:H26" si="7">H19</f>
        <v>148</v>
      </c>
      <c r="I24" t="s">
        <v>1</v>
      </c>
      <c r="J24" s="2">
        <f t="shared" ref="J24:O24" si="8">IF($I19=J$2,J19-1,J19)</f>
        <v>1</v>
      </c>
      <c r="K24">
        <f t="shared" si="8"/>
        <v>2</v>
      </c>
      <c r="L24">
        <f t="shared" si="8"/>
        <v>3</v>
      </c>
      <c r="M24">
        <f t="shared" si="8"/>
        <v>5</v>
      </c>
      <c r="N24" s="2">
        <f t="shared" si="8"/>
        <v>3</v>
      </c>
      <c r="O24">
        <f t="shared" si="8"/>
        <v>2</v>
      </c>
      <c r="P24">
        <f t="shared" ref="P24:P26" si="9">H24-SUM(J24:O24)</f>
        <v>132</v>
      </c>
    </row>
    <row r="25" spans="8:17" x14ac:dyDescent="0.25">
      <c r="H25">
        <f t="shared" si="7"/>
        <v>135</v>
      </c>
      <c r="I25" t="s">
        <v>2</v>
      </c>
      <c r="J25">
        <f t="shared" ref="J25:O25" si="10">IF($I20=J$2,J20-1,J20)</f>
        <v>2</v>
      </c>
      <c r="K25">
        <f t="shared" si="10"/>
        <v>2</v>
      </c>
      <c r="L25">
        <f t="shared" si="10"/>
        <v>1</v>
      </c>
      <c r="M25">
        <f t="shared" si="10"/>
        <v>1</v>
      </c>
      <c r="N25">
        <f t="shared" si="10"/>
        <v>2</v>
      </c>
      <c r="O25">
        <f t="shared" si="10"/>
        <v>0</v>
      </c>
      <c r="P25">
        <f t="shared" si="9"/>
        <v>127</v>
      </c>
    </row>
    <row r="26" spans="8:17" x14ac:dyDescent="0.25">
      <c r="H26">
        <f t="shared" si="7"/>
        <v>284</v>
      </c>
      <c r="I26" t="s">
        <v>3</v>
      </c>
      <c r="J26">
        <f t="shared" ref="J26:O26" si="11">IF($I21=J$2,J21-1,J21)</f>
        <v>6</v>
      </c>
      <c r="K26">
        <f t="shared" si="11"/>
        <v>5</v>
      </c>
      <c r="L26" s="2">
        <f t="shared" si="11"/>
        <v>5</v>
      </c>
      <c r="M26">
        <f t="shared" si="11"/>
        <v>3</v>
      </c>
      <c r="N26">
        <f t="shared" si="11"/>
        <v>5</v>
      </c>
      <c r="O26" s="2">
        <f t="shared" si="11"/>
        <v>5</v>
      </c>
      <c r="P26">
        <f t="shared" si="9"/>
        <v>255</v>
      </c>
      <c r="Q26">
        <f>SUM(J23:P26)</f>
        <v>868</v>
      </c>
    </row>
    <row r="27" spans="8:17" x14ac:dyDescent="0.25">
      <c r="I27" t="s">
        <v>31</v>
      </c>
      <c r="J27">
        <f>SUM(J23:J26)</f>
        <v>13</v>
      </c>
      <c r="K27">
        <f t="shared" ref="K27:P27" si="12">SUM(K23:K26)</f>
        <v>13</v>
      </c>
      <c r="L27">
        <f t="shared" si="12"/>
        <v>13</v>
      </c>
      <c r="M27">
        <f t="shared" si="12"/>
        <v>13</v>
      </c>
      <c r="N27">
        <f t="shared" si="12"/>
        <v>13</v>
      </c>
      <c r="O27">
        <f t="shared" si="12"/>
        <v>13</v>
      </c>
      <c r="P27">
        <f t="shared" si="12"/>
        <v>790</v>
      </c>
    </row>
    <row r="29" spans="8:17" x14ac:dyDescent="0.25">
      <c r="I29" t="s">
        <v>32</v>
      </c>
      <c r="J29">
        <f>LOG((J23/J$27)/($P23/$P$27),2)</f>
        <v>-0.1832553318547957</v>
      </c>
      <c r="K29">
        <f t="shared" ref="K29:N29" si="13">LOG((K23/K$27)/($P23/$P$27),2)</f>
        <v>-0.1832553318547957</v>
      </c>
      <c r="L29">
        <f t="shared" si="13"/>
        <v>-0.1832553318547957</v>
      </c>
      <c r="M29">
        <f t="shared" si="13"/>
        <v>-0.1832553318547957</v>
      </c>
      <c r="N29">
        <f t="shared" si="13"/>
        <v>-0.59829283113363951</v>
      </c>
      <c r="O29">
        <f>LOG((O23/O$27)/($P23/$P$27),2)</f>
        <v>0.40170716886636054</v>
      </c>
    </row>
    <row r="30" spans="8:17" x14ac:dyDescent="0.25">
      <c r="J30">
        <f t="shared" ref="J30:O30" si="14">LOG((J24/J$27)/($P24/$P$27),2)</f>
        <v>-1.1191249944350803</v>
      </c>
      <c r="K30">
        <f t="shared" si="14"/>
        <v>-0.11912499443508029</v>
      </c>
      <c r="L30">
        <f t="shared" si="14"/>
        <v>0.46583750628607601</v>
      </c>
      <c r="M30">
        <f t="shared" si="14"/>
        <v>1.2028031004522819</v>
      </c>
      <c r="N30">
        <f t="shared" si="14"/>
        <v>0.46583750628607601</v>
      </c>
      <c r="O30">
        <f t="shared" si="14"/>
        <v>-0.11912499443508029</v>
      </c>
    </row>
    <row r="31" spans="8:17" x14ac:dyDescent="0.25">
      <c r="J31">
        <f t="shared" ref="J31:O31" si="15">LOG((J25/J$27)/($P25/$P$27),2)</f>
        <v>-6.3415561848792698E-2</v>
      </c>
      <c r="K31">
        <f t="shared" si="15"/>
        <v>-6.3415561848792698E-2</v>
      </c>
      <c r="L31">
        <f t="shared" si="15"/>
        <v>-1.0634155618487926</v>
      </c>
      <c r="M31">
        <f t="shared" si="15"/>
        <v>-1.0634155618487926</v>
      </c>
      <c r="N31">
        <f t="shared" si="15"/>
        <v>-6.3415561848792698E-2</v>
      </c>
      <c r="O31" t="e">
        <f t="shared" si="15"/>
        <v>#NUM!</v>
      </c>
      <c r="P31" t="s">
        <v>56</v>
      </c>
    </row>
    <row r="32" spans="8:17" x14ac:dyDescent="0.25">
      <c r="J32">
        <f t="shared" ref="J32:O32" si="16">LOG((J26/J$27)/($P26/$P$27),2)</f>
        <v>0.51587818878567138</v>
      </c>
      <c r="K32">
        <f t="shared" si="16"/>
        <v>0.25284378295187754</v>
      </c>
      <c r="L32">
        <f t="shared" si="16"/>
        <v>0.25284378295187754</v>
      </c>
      <c r="M32">
        <f t="shared" si="16"/>
        <v>-0.48412181121432868</v>
      </c>
      <c r="N32">
        <f t="shared" si="16"/>
        <v>0.25284378295187754</v>
      </c>
      <c r="O32">
        <f t="shared" si="16"/>
        <v>0.25284378295187754</v>
      </c>
    </row>
    <row r="34" spans="6:22" x14ac:dyDescent="0.25">
      <c r="I34" s="14" t="s">
        <v>0</v>
      </c>
      <c r="J34" s="14">
        <f>LOG((J23/J$27+0.0001)/($P23/$P$27+0.0004),2)</f>
        <v>-0.18443736855723011</v>
      </c>
      <c r="K34" s="14">
        <f t="shared" ref="K34:O34" si="17">LOG((K23/K$27+0.0001)/($P23/$P$27+0.0004),2)</f>
        <v>-0.18443736855723011</v>
      </c>
      <c r="L34" s="14">
        <f t="shared" si="17"/>
        <v>-0.18443736855723011</v>
      </c>
      <c r="M34" s="14">
        <f t="shared" si="17"/>
        <v>-0.18443736855723011</v>
      </c>
      <c r="N34" s="14">
        <f t="shared" si="17"/>
        <v>-0.59931863511139971</v>
      </c>
      <c r="O34" s="14">
        <f t="shared" si="17"/>
        <v>0.40036888251862268</v>
      </c>
      <c r="P34" t="s">
        <v>35</v>
      </c>
    </row>
    <row r="35" spans="6:22" x14ac:dyDescent="0.25">
      <c r="I35" s="14" t="s">
        <v>1</v>
      </c>
      <c r="J35" s="14">
        <f t="shared" ref="J35:O35" si="18">LOG((J24/J$27+0.0001)/($P24/$P$27+0.0004),2)</f>
        <v>-1.120700305977876</v>
      </c>
      <c r="K35" s="14">
        <f t="shared" si="18"/>
        <v>-0.12163714436997379</v>
      </c>
      <c r="L35" s="14">
        <f t="shared" si="18"/>
        <v>0.4630129416490652</v>
      </c>
      <c r="M35" s="14">
        <f t="shared" si="18"/>
        <v>1.199728555334125</v>
      </c>
      <c r="N35" s="14">
        <f t="shared" si="18"/>
        <v>0.4630129416490652</v>
      </c>
      <c r="O35" s="14">
        <f t="shared" si="18"/>
        <v>-0.12163714436997379</v>
      </c>
    </row>
    <row r="36" spans="6:22" x14ac:dyDescent="0.25">
      <c r="I36" s="14" t="s">
        <v>2</v>
      </c>
      <c r="J36" s="14">
        <f t="shared" ref="J36:O36" si="19">LOG((J25/J$27+0.0001)/($P25/$P$27+0.0004),2)</f>
        <v>-6.6063354077430955E-2</v>
      </c>
      <c r="K36" s="14">
        <f t="shared" si="19"/>
        <v>-6.6063354077430955E-2</v>
      </c>
      <c r="L36" s="14">
        <f t="shared" si="19"/>
        <v>-1.0651265156853329</v>
      </c>
      <c r="M36" s="14">
        <f t="shared" si="19"/>
        <v>-1.0651265156853329</v>
      </c>
      <c r="N36" s="14">
        <f t="shared" si="19"/>
        <v>-6.6063354077430955E-2</v>
      </c>
      <c r="O36" s="14">
        <f t="shared" si="19"/>
        <v>-10.654273462625042</v>
      </c>
    </row>
    <row r="37" spans="6:22" x14ac:dyDescent="0.25">
      <c r="I37" s="14" t="s">
        <v>3</v>
      </c>
      <c r="J37" s="14">
        <f t="shared" ref="J37:O37" si="20">LOG((J26/J$27+0.0001)/($P26/$P$27+0.0004),2)</f>
        <v>0.51440403535464496</v>
      </c>
      <c r="K37" s="14">
        <f t="shared" si="20"/>
        <v>0.25143213140968257</v>
      </c>
      <c r="L37" s="14">
        <f t="shared" si="20"/>
        <v>0.25143213140968257</v>
      </c>
      <c r="M37" s="14">
        <f t="shared" si="20"/>
        <v>-0.48528348227537732</v>
      </c>
      <c r="N37" s="14">
        <f t="shared" si="20"/>
        <v>0.25143213140968257</v>
      </c>
      <c r="O37" s="14">
        <f t="shared" si="20"/>
        <v>0.25143213140968257</v>
      </c>
    </row>
    <row r="38" spans="6:22" x14ac:dyDescent="0.25">
      <c r="F38" t="s">
        <v>4</v>
      </c>
      <c r="H38" t="s">
        <v>14</v>
      </c>
    </row>
    <row r="39" spans="6:22" x14ac:dyDescent="0.25">
      <c r="H39">
        <v>1</v>
      </c>
      <c r="I39">
        <v>2</v>
      </c>
      <c r="J39">
        <v>3</v>
      </c>
      <c r="K39">
        <v>4</v>
      </c>
      <c r="L39">
        <v>5</v>
      </c>
      <c r="M39">
        <v>6</v>
      </c>
      <c r="T39" t="s">
        <v>33</v>
      </c>
      <c r="U39" t="s">
        <v>34</v>
      </c>
      <c r="V39" s="1" t="s">
        <v>42</v>
      </c>
    </row>
    <row r="40" spans="6:22" x14ac:dyDescent="0.25">
      <c r="F40">
        <v>1</v>
      </c>
      <c r="G40" t="str">
        <f>MID($H$38,F40,6)</f>
        <v>GTATGC</v>
      </c>
      <c r="H40" s="1" t="str">
        <f>MID($G40,H$39,1)</f>
        <v>G</v>
      </c>
      <c r="I40" s="1" t="str">
        <f t="shared" ref="I40:M55" si="21">MID($G40,I$39,1)</f>
        <v>T</v>
      </c>
      <c r="J40" s="1" t="str">
        <f t="shared" si="21"/>
        <v>A</v>
      </c>
      <c r="K40" s="1" t="str">
        <f t="shared" si="21"/>
        <v>T</v>
      </c>
      <c r="L40" s="1" t="str">
        <f t="shared" si="21"/>
        <v>G</v>
      </c>
      <c r="M40" s="1" t="str">
        <f t="shared" si="21"/>
        <v>C</v>
      </c>
      <c r="N40" s="3">
        <f>LOOKUP(H40,$I$34:$I$37,J$34:J$37)</f>
        <v>-6.6063354077430955E-2</v>
      </c>
      <c r="O40" s="3">
        <f t="shared" ref="O40:S40" si="22">LOOKUP(I40,$I$34:$I$37,K$34:K$37)</f>
        <v>0.25143213140968257</v>
      </c>
      <c r="P40" s="3">
        <f t="shared" si="22"/>
        <v>-0.18443736855723011</v>
      </c>
      <c r="Q40" s="3">
        <f t="shared" si="22"/>
        <v>-0.48528348227537732</v>
      </c>
      <c r="R40" s="3">
        <f t="shared" si="22"/>
        <v>-6.6063354077430955E-2</v>
      </c>
      <c r="S40" s="3">
        <f t="shared" si="22"/>
        <v>-0.12163714436997379</v>
      </c>
      <c r="T40" s="3">
        <f>SUM(N40:S40)</f>
        <v>-0.67205257194776047</v>
      </c>
      <c r="U40" s="3">
        <f>EXP(T40)</f>
        <v>0.5106593363045413</v>
      </c>
      <c r="V40" s="4">
        <f>U40/U$104</f>
        <v>5.1808295015382021E-3</v>
      </c>
    </row>
    <row r="41" spans="6:22" x14ac:dyDescent="0.25">
      <c r="F41" s="11">
        <v>2</v>
      </c>
      <c r="G41" s="11" t="str">
        <f t="shared" ref="G41:G103" si="23">MID($H$38,F41,6)</f>
        <v>TATGCA</v>
      </c>
      <c r="H41" s="12" t="str">
        <f t="shared" ref="H41:M56" si="24">MID($G41,H$39,1)</f>
        <v>T</v>
      </c>
      <c r="I41" s="12" t="str">
        <f t="shared" si="21"/>
        <v>A</v>
      </c>
      <c r="J41" s="12" t="str">
        <f t="shared" si="21"/>
        <v>T</v>
      </c>
      <c r="K41" s="12" t="str">
        <f t="shared" si="21"/>
        <v>G</v>
      </c>
      <c r="L41" s="12" t="str">
        <f t="shared" si="21"/>
        <v>C</v>
      </c>
      <c r="M41" s="12" t="str">
        <f t="shared" si="21"/>
        <v>A</v>
      </c>
      <c r="N41" s="13">
        <f t="shared" ref="N41:N46" si="25">LOOKUP(H41,$I$34:$I$37,J$34:J$37)</f>
        <v>0.51440403535464496</v>
      </c>
      <c r="O41" s="13">
        <f t="shared" ref="O41:O46" si="26">LOOKUP(I41,$I$34:$I$37,K$34:K$37)</f>
        <v>-0.18443736855723011</v>
      </c>
      <c r="P41" s="13">
        <f t="shared" ref="P41:P46" si="27">LOOKUP(J41,$I$34:$I$37,L$34:L$37)</f>
        <v>0.25143213140968257</v>
      </c>
      <c r="Q41" s="13">
        <f t="shared" ref="Q41:Q46" si="28">LOOKUP(K41,$I$34:$I$37,M$34:M$37)</f>
        <v>-1.0651265156853329</v>
      </c>
      <c r="R41" s="13">
        <f t="shared" ref="R41:R46" si="29">LOOKUP(L41,$I$34:$I$37,N$34:N$37)</f>
        <v>0.4630129416490652</v>
      </c>
      <c r="S41" s="13">
        <f t="shared" ref="S41:S46" si="30">LOOKUP(M41,$I$34:$I$37,O$34:O$37)</f>
        <v>0.40036888251862268</v>
      </c>
      <c r="T41" s="13">
        <f t="shared" ref="T41:T103" si="31">SUM(N41:S41)</f>
        <v>0.37965410668945238</v>
      </c>
      <c r="U41" s="13">
        <f t="shared" ref="U41:U103" si="32">EXP(T41)</f>
        <v>1.4617788824419973</v>
      </c>
      <c r="V41" s="4">
        <f t="shared" ref="V41:V103" si="33">U41/U$104</f>
        <v>1.4830292174203208E-2</v>
      </c>
    </row>
    <row r="42" spans="6:22" x14ac:dyDescent="0.25">
      <c r="F42">
        <v>3</v>
      </c>
      <c r="G42" t="str">
        <f t="shared" si="23"/>
        <v>ATGCAT</v>
      </c>
      <c r="H42" s="1" t="str">
        <f t="shared" si="24"/>
        <v>A</v>
      </c>
      <c r="I42" s="1" t="str">
        <f t="shared" si="21"/>
        <v>T</v>
      </c>
      <c r="J42" s="1" t="str">
        <f t="shared" si="21"/>
        <v>G</v>
      </c>
      <c r="K42" s="1" t="str">
        <f t="shared" si="21"/>
        <v>C</v>
      </c>
      <c r="L42" s="1" t="str">
        <f t="shared" si="21"/>
        <v>A</v>
      </c>
      <c r="M42" s="1" t="str">
        <f t="shared" si="21"/>
        <v>T</v>
      </c>
      <c r="N42" s="3">
        <f t="shared" si="25"/>
        <v>-0.18443736855723011</v>
      </c>
      <c r="O42" s="3">
        <f t="shared" si="26"/>
        <v>0.25143213140968257</v>
      </c>
      <c r="P42" s="3">
        <f t="shared" si="27"/>
        <v>-1.0651265156853329</v>
      </c>
      <c r="Q42" s="3">
        <f t="shared" si="28"/>
        <v>1.199728555334125</v>
      </c>
      <c r="R42" s="3">
        <f t="shared" si="29"/>
        <v>-0.59931863511139971</v>
      </c>
      <c r="S42" s="3">
        <f t="shared" si="30"/>
        <v>0.25143213140968257</v>
      </c>
      <c r="T42" s="3">
        <f t="shared" si="31"/>
        <v>-0.14628970120047258</v>
      </c>
      <c r="U42" s="3">
        <f t="shared" si="32"/>
        <v>0.86390739192012012</v>
      </c>
      <c r="V42" s="4">
        <f t="shared" si="33"/>
        <v>8.7646628279551952E-3</v>
      </c>
    </row>
    <row r="43" spans="6:22" x14ac:dyDescent="0.25">
      <c r="F43">
        <v>4</v>
      </c>
      <c r="G43" t="str">
        <f t="shared" si="23"/>
        <v>TGCATA</v>
      </c>
      <c r="H43" s="1" t="str">
        <f t="shared" si="24"/>
        <v>T</v>
      </c>
      <c r="I43" s="1" t="str">
        <f t="shared" si="21"/>
        <v>G</v>
      </c>
      <c r="J43" s="1" t="str">
        <f t="shared" si="21"/>
        <v>C</v>
      </c>
      <c r="K43" s="1" t="str">
        <f t="shared" si="21"/>
        <v>A</v>
      </c>
      <c r="L43" s="1" t="str">
        <f t="shared" si="21"/>
        <v>T</v>
      </c>
      <c r="M43" s="1" t="str">
        <f t="shared" si="21"/>
        <v>A</v>
      </c>
      <c r="N43" s="3">
        <f t="shared" si="25"/>
        <v>0.51440403535464496</v>
      </c>
      <c r="O43" s="3">
        <f t="shared" si="26"/>
        <v>-6.6063354077430955E-2</v>
      </c>
      <c r="P43" s="3">
        <f t="shared" si="27"/>
        <v>0.4630129416490652</v>
      </c>
      <c r="Q43" s="3">
        <f t="shared" si="28"/>
        <v>-0.18443736855723011</v>
      </c>
      <c r="R43" s="3">
        <f t="shared" si="29"/>
        <v>0.25143213140968257</v>
      </c>
      <c r="S43" s="3">
        <f t="shared" si="30"/>
        <v>0.40036888251862268</v>
      </c>
      <c r="T43" s="3">
        <f t="shared" si="31"/>
        <v>1.3787172682973543</v>
      </c>
      <c r="U43" s="3">
        <f t="shared" si="32"/>
        <v>3.969806163917271</v>
      </c>
      <c r="V43" s="4">
        <f t="shared" si="33"/>
        <v>4.0275164727714578E-2</v>
      </c>
    </row>
    <row r="44" spans="6:22" x14ac:dyDescent="0.25">
      <c r="F44">
        <v>5</v>
      </c>
      <c r="G44" t="str">
        <f t="shared" si="23"/>
        <v>GCATAG</v>
      </c>
      <c r="H44" s="1" t="str">
        <f t="shared" si="24"/>
        <v>G</v>
      </c>
      <c r="I44" s="1" t="str">
        <f t="shared" si="21"/>
        <v>C</v>
      </c>
      <c r="J44" s="1" t="str">
        <f t="shared" si="21"/>
        <v>A</v>
      </c>
      <c r="K44" s="1" t="str">
        <f t="shared" si="21"/>
        <v>T</v>
      </c>
      <c r="L44" s="1" t="str">
        <f t="shared" si="21"/>
        <v>A</v>
      </c>
      <c r="M44" s="1" t="str">
        <f t="shared" si="21"/>
        <v>G</v>
      </c>
      <c r="N44" s="3">
        <f t="shared" si="25"/>
        <v>-6.6063354077430955E-2</v>
      </c>
      <c r="O44" s="3">
        <f t="shared" si="26"/>
        <v>-0.12163714436997379</v>
      </c>
      <c r="P44" s="3">
        <f t="shared" si="27"/>
        <v>-0.18443736855723011</v>
      </c>
      <c r="Q44" s="3">
        <f t="shared" si="28"/>
        <v>-0.48528348227537732</v>
      </c>
      <c r="R44" s="3">
        <f t="shared" si="29"/>
        <v>-0.59931863511139971</v>
      </c>
      <c r="S44" s="3">
        <f t="shared" si="30"/>
        <v>-10.654273462625042</v>
      </c>
      <c r="T44" s="3">
        <f t="shared" si="31"/>
        <v>-12.111013447016454</v>
      </c>
      <c r="U44" s="3">
        <f t="shared" si="32"/>
        <v>5.4986197761141037E-6</v>
      </c>
      <c r="V44" s="4">
        <f t="shared" si="33"/>
        <v>5.5785549246953017E-8</v>
      </c>
    </row>
    <row r="45" spans="6:22" x14ac:dyDescent="0.25">
      <c r="F45">
        <v>6</v>
      </c>
      <c r="G45" t="str">
        <f t="shared" si="23"/>
        <v>CATAGG</v>
      </c>
      <c r="H45" s="1" t="str">
        <f t="shared" si="24"/>
        <v>C</v>
      </c>
      <c r="I45" s="1" t="str">
        <f t="shared" si="21"/>
        <v>A</v>
      </c>
      <c r="J45" s="1" t="str">
        <f t="shared" si="21"/>
        <v>T</v>
      </c>
      <c r="K45" s="1" t="str">
        <f t="shared" si="21"/>
        <v>A</v>
      </c>
      <c r="L45" s="1" t="str">
        <f t="shared" si="21"/>
        <v>G</v>
      </c>
      <c r="M45" s="1" t="str">
        <f t="shared" si="21"/>
        <v>G</v>
      </c>
      <c r="N45" s="3">
        <f t="shared" si="25"/>
        <v>-1.120700305977876</v>
      </c>
      <c r="O45" s="3">
        <f t="shared" si="26"/>
        <v>-0.18443736855723011</v>
      </c>
      <c r="P45" s="3">
        <f t="shared" si="27"/>
        <v>0.25143213140968257</v>
      </c>
      <c r="Q45" s="3">
        <f t="shared" si="28"/>
        <v>-0.18443736855723011</v>
      </c>
      <c r="R45" s="3">
        <f t="shared" si="29"/>
        <v>-6.6063354077430955E-2</v>
      </c>
      <c r="S45" s="3">
        <f t="shared" si="30"/>
        <v>-10.654273462625042</v>
      </c>
      <c r="T45" s="3">
        <f t="shared" si="31"/>
        <v>-11.958479728385127</v>
      </c>
      <c r="U45" s="3">
        <f t="shared" si="32"/>
        <v>6.404691889957024E-6</v>
      </c>
      <c r="V45" s="4">
        <f t="shared" si="33"/>
        <v>6.4977988911111053E-8</v>
      </c>
    </row>
    <row r="46" spans="6:22" x14ac:dyDescent="0.25">
      <c r="F46">
        <v>7</v>
      </c>
      <c r="G46" t="str">
        <f t="shared" si="23"/>
        <v>ATAGGC</v>
      </c>
      <c r="H46" s="1" t="str">
        <f t="shared" si="24"/>
        <v>A</v>
      </c>
      <c r="I46" s="1" t="str">
        <f t="shared" si="21"/>
        <v>T</v>
      </c>
      <c r="J46" s="1" t="str">
        <f t="shared" si="21"/>
        <v>A</v>
      </c>
      <c r="K46" s="1" t="str">
        <f t="shared" si="21"/>
        <v>G</v>
      </c>
      <c r="L46" s="1" t="str">
        <f t="shared" si="21"/>
        <v>G</v>
      </c>
      <c r="M46" s="1" t="str">
        <f t="shared" si="21"/>
        <v>C</v>
      </c>
      <c r="N46" s="3">
        <f t="shared" si="25"/>
        <v>-0.18443736855723011</v>
      </c>
      <c r="O46" s="3">
        <f t="shared" si="26"/>
        <v>0.25143213140968257</v>
      </c>
      <c r="P46" s="3">
        <f t="shared" si="27"/>
        <v>-0.18443736855723011</v>
      </c>
      <c r="Q46" s="3">
        <f t="shared" si="28"/>
        <v>-1.0651265156853329</v>
      </c>
      <c r="R46" s="3">
        <f t="shared" si="29"/>
        <v>-6.6063354077430955E-2</v>
      </c>
      <c r="S46" s="3">
        <f t="shared" si="30"/>
        <v>-0.12163714436997379</v>
      </c>
      <c r="T46" s="3">
        <f t="shared" si="31"/>
        <v>-1.3702696198375153</v>
      </c>
      <c r="U46" s="3">
        <f t="shared" si="32"/>
        <v>0.25403845651095869</v>
      </c>
      <c r="V46" s="4">
        <f t="shared" si="33"/>
        <v>2.5773149268973816E-3</v>
      </c>
    </row>
    <row r="47" spans="6:22" x14ac:dyDescent="0.25">
      <c r="F47">
        <v>8</v>
      </c>
      <c r="G47" t="str">
        <f t="shared" si="23"/>
        <v>TAGGCA</v>
      </c>
      <c r="H47" s="1" t="str">
        <f t="shared" si="24"/>
        <v>T</v>
      </c>
      <c r="I47" s="1" t="str">
        <f t="shared" si="21"/>
        <v>A</v>
      </c>
      <c r="J47" s="1" t="str">
        <f t="shared" si="21"/>
        <v>G</v>
      </c>
      <c r="K47" s="1" t="str">
        <f t="shared" si="21"/>
        <v>G</v>
      </c>
      <c r="L47" s="1" t="str">
        <f t="shared" si="21"/>
        <v>C</v>
      </c>
      <c r="M47" s="1" t="str">
        <f t="shared" si="21"/>
        <v>A</v>
      </c>
      <c r="N47" s="3">
        <f t="shared" ref="N47:N103" si="34">LOOKUP(H47,$I$34:$I$37,J$34:J$37)</f>
        <v>0.51440403535464496</v>
      </c>
      <c r="O47" s="3">
        <f t="shared" ref="O47:O103" si="35">LOOKUP(I47,$I$34:$I$37,K$34:K$37)</f>
        <v>-0.18443736855723011</v>
      </c>
      <c r="P47" s="3">
        <f t="shared" ref="P47:P103" si="36">LOOKUP(J47,$I$34:$I$37,L$34:L$37)</f>
        <v>-1.0651265156853329</v>
      </c>
      <c r="Q47" s="3">
        <f t="shared" ref="Q47:Q103" si="37">LOOKUP(K47,$I$34:$I$37,M$34:M$37)</f>
        <v>-1.0651265156853329</v>
      </c>
      <c r="R47" s="3">
        <f t="shared" ref="R47:R103" si="38">LOOKUP(L47,$I$34:$I$37,N$34:N$37)</f>
        <v>0.4630129416490652</v>
      </c>
      <c r="S47" s="3">
        <f t="shared" ref="S47:S103" si="39">LOOKUP(M47,$I$34:$I$37,O$34:O$37)</f>
        <v>0.40036888251862268</v>
      </c>
      <c r="T47" s="3">
        <f t="shared" si="31"/>
        <v>-0.93690454040556315</v>
      </c>
      <c r="U47" s="3">
        <f t="shared" si="32"/>
        <v>0.39183888144444168</v>
      </c>
      <c r="V47" s="4">
        <f t="shared" si="33"/>
        <v>3.9753516532721033E-3</v>
      </c>
    </row>
    <row r="48" spans="6:22" x14ac:dyDescent="0.25">
      <c r="F48">
        <v>9</v>
      </c>
      <c r="G48" t="str">
        <f t="shared" si="23"/>
        <v>AGGCAA</v>
      </c>
      <c r="H48" s="1" t="str">
        <f t="shared" si="24"/>
        <v>A</v>
      </c>
      <c r="I48" s="1" t="str">
        <f t="shared" si="21"/>
        <v>G</v>
      </c>
      <c r="J48" s="1" t="str">
        <f t="shared" si="21"/>
        <v>G</v>
      </c>
      <c r="K48" s="1" t="str">
        <f t="shared" si="21"/>
        <v>C</v>
      </c>
      <c r="L48" s="1" t="str">
        <f t="shared" si="21"/>
        <v>A</v>
      </c>
      <c r="M48" s="1" t="str">
        <f t="shared" si="21"/>
        <v>A</v>
      </c>
      <c r="N48" s="3">
        <f t="shared" si="34"/>
        <v>-0.18443736855723011</v>
      </c>
      <c r="O48" s="3">
        <f t="shared" si="35"/>
        <v>-6.6063354077430955E-2</v>
      </c>
      <c r="P48" s="3">
        <f t="shared" si="36"/>
        <v>-1.0651265156853329</v>
      </c>
      <c r="Q48" s="3">
        <f t="shared" si="37"/>
        <v>1.199728555334125</v>
      </c>
      <c r="R48" s="3">
        <f t="shared" si="38"/>
        <v>-0.59931863511139971</v>
      </c>
      <c r="S48" s="3">
        <f t="shared" si="39"/>
        <v>0.40036888251862268</v>
      </c>
      <c r="T48" s="3">
        <f t="shared" si="31"/>
        <v>-0.31484843557864606</v>
      </c>
      <c r="U48" s="3">
        <f t="shared" si="32"/>
        <v>0.72989949268019194</v>
      </c>
      <c r="V48" s="4">
        <f t="shared" si="33"/>
        <v>7.4051026897903336E-3</v>
      </c>
    </row>
    <row r="49" spans="6:22" x14ac:dyDescent="0.25">
      <c r="F49">
        <v>10</v>
      </c>
      <c r="G49" t="str">
        <f t="shared" si="23"/>
        <v>GGCAAT</v>
      </c>
      <c r="H49" s="1" t="str">
        <f t="shared" si="24"/>
        <v>G</v>
      </c>
      <c r="I49" s="1" t="str">
        <f t="shared" si="21"/>
        <v>G</v>
      </c>
      <c r="J49" s="1" t="str">
        <f t="shared" si="21"/>
        <v>C</v>
      </c>
      <c r="K49" s="1" t="str">
        <f t="shared" si="21"/>
        <v>A</v>
      </c>
      <c r="L49" s="1" t="str">
        <f t="shared" si="21"/>
        <v>A</v>
      </c>
      <c r="M49" s="1" t="str">
        <f t="shared" si="21"/>
        <v>T</v>
      </c>
      <c r="N49" s="3">
        <f t="shared" si="34"/>
        <v>-6.6063354077430955E-2</v>
      </c>
      <c r="O49" s="3">
        <f t="shared" si="35"/>
        <v>-6.6063354077430955E-2</v>
      </c>
      <c r="P49" s="3">
        <f t="shared" si="36"/>
        <v>0.4630129416490652</v>
      </c>
      <c r="Q49" s="3">
        <f t="shared" si="37"/>
        <v>-0.18443736855723011</v>
      </c>
      <c r="R49" s="3">
        <f t="shared" si="38"/>
        <v>-0.59931863511139971</v>
      </c>
      <c r="S49" s="3">
        <f t="shared" si="39"/>
        <v>0.25143213140968257</v>
      </c>
      <c r="T49" s="3">
        <f t="shared" si="31"/>
        <v>-0.20143763876474396</v>
      </c>
      <c r="U49" s="3">
        <f t="shared" si="32"/>
        <v>0.81755455968265911</v>
      </c>
      <c r="V49" s="4">
        <f t="shared" si="33"/>
        <v>8.2943960499627656E-3</v>
      </c>
    </row>
    <row r="50" spans="6:22" x14ac:dyDescent="0.25">
      <c r="F50">
        <v>11</v>
      </c>
      <c r="G50" t="str">
        <f t="shared" si="23"/>
        <v>GCAATA</v>
      </c>
      <c r="H50" s="1" t="str">
        <f t="shared" si="24"/>
        <v>G</v>
      </c>
      <c r="I50" s="1" t="str">
        <f t="shared" si="21"/>
        <v>C</v>
      </c>
      <c r="J50" s="1" t="str">
        <f t="shared" si="21"/>
        <v>A</v>
      </c>
      <c r="K50" s="1" t="str">
        <f t="shared" si="21"/>
        <v>A</v>
      </c>
      <c r="L50" s="1" t="str">
        <f t="shared" si="21"/>
        <v>T</v>
      </c>
      <c r="M50" s="1" t="str">
        <f t="shared" si="21"/>
        <v>A</v>
      </c>
      <c r="N50" s="3">
        <f t="shared" si="34"/>
        <v>-6.6063354077430955E-2</v>
      </c>
      <c r="O50" s="3">
        <f t="shared" si="35"/>
        <v>-0.12163714436997379</v>
      </c>
      <c r="P50" s="3">
        <f t="shared" si="36"/>
        <v>-0.18443736855723011</v>
      </c>
      <c r="Q50" s="3">
        <f t="shared" si="37"/>
        <v>-0.18443736855723011</v>
      </c>
      <c r="R50" s="3">
        <f t="shared" si="38"/>
        <v>0.25143213140968257</v>
      </c>
      <c r="S50" s="3">
        <f t="shared" si="39"/>
        <v>0.40036888251862268</v>
      </c>
      <c r="T50" s="3">
        <f t="shared" si="31"/>
        <v>9.5225778366440306E-2</v>
      </c>
      <c r="U50" s="3">
        <f t="shared" si="32"/>
        <v>1.0999071623361982</v>
      </c>
      <c r="V50" s="4">
        <f t="shared" si="33"/>
        <v>1.1158968553913165E-2</v>
      </c>
    </row>
    <row r="51" spans="6:22" x14ac:dyDescent="0.25">
      <c r="F51">
        <v>12</v>
      </c>
      <c r="G51" t="str">
        <f t="shared" si="23"/>
        <v>CAATAA</v>
      </c>
      <c r="H51" s="1" t="str">
        <f t="shared" si="24"/>
        <v>C</v>
      </c>
      <c r="I51" s="1" t="str">
        <f t="shared" si="21"/>
        <v>A</v>
      </c>
      <c r="J51" s="1" t="str">
        <f t="shared" si="21"/>
        <v>A</v>
      </c>
      <c r="K51" s="1" t="str">
        <f t="shared" si="21"/>
        <v>T</v>
      </c>
      <c r="L51" s="1" t="str">
        <f t="shared" si="21"/>
        <v>A</v>
      </c>
      <c r="M51" s="1" t="str">
        <f t="shared" si="21"/>
        <v>A</v>
      </c>
      <c r="N51" s="3">
        <f t="shared" si="34"/>
        <v>-1.120700305977876</v>
      </c>
      <c r="O51" s="3">
        <f t="shared" si="35"/>
        <v>-0.18443736855723011</v>
      </c>
      <c r="P51" s="3">
        <f t="shared" si="36"/>
        <v>-0.18443736855723011</v>
      </c>
      <c r="Q51" s="3">
        <f t="shared" si="37"/>
        <v>-0.48528348227537732</v>
      </c>
      <c r="R51" s="3">
        <f t="shared" si="38"/>
        <v>-0.59931863511139971</v>
      </c>
      <c r="S51" s="3">
        <f t="shared" si="39"/>
        <v>0.40036888251862268</v>
      </c>
      <c r="T51" s="3">
        <f t="shared" si="31"/>
        <v>-2.1738082779604904</v>
      </c>
      <c r="U51" s="3">
        <f t="shared" si="32"/>
        <v>0.11374362371664798</v>
      </c>
      <c r="V51" s="4">
        <f t="shared" si="33"/>
        <v>1.1539715020732297E-3</v>
      </c>
    </row>
    <row r="52" spans="6:22" x14ac:dyDescent="0.25">
      <c r="F52">
        <v>13</v>
      </c>
      <c r="G52" t="str">
        <f t="shared" si="23"/>
        <v>AATAAC</v>
      </c>
      <c r="H52" s="1" t="str">
        <f t="shared" si="24"/>
        <v>A</v>
      </c>
      <c r="I52" s="1" t="str">
        <f t="shared" si="21"/>
        <v>A</v>
      </c>
      <c r="J52" s="1" t="str">
        <f t="shared" si="21"/>
        <v>T</v>
      </c>
      <c r="K52" s="1" t="str">
        <f t="shared" si="21"/>
        <v>A</v>
      </c>
      <c r="L52" s="1" t="str">
        <f t="shared" si="21"/>
        <v>A</v>
      </c>
      <c r="M52" s="1" t="str">
        <f t="shared" si="21"/>
        <v>C</v>
      </c>
      <c r="N52" s="3">
        <f t="shared" si="34"/>
        <v>-0.18443736855723011</v>
      </c>
      <c r="O52" s="3">
        <f t="shared" si="35"/>
        <v>-0.18443736855723011</v>
      </c>
      <c r="P52" s="3">
        <f t="shared" si="36"/>
        <v>0.25143213140968257</v>
      </c>
      <c r="Q52" s="3">
        <f t="shared" si="37"/>
        <v>-0.18443736855723011</v>
      </c>
      <c r="R52" s="3">
        <f t="shared" si="38"/>
        <v>-0.59931863511139971</v>
      </c>
      <c r="S52" s="3">
        <f t="shared" si="39"/>
        <v>-0.12163714436997379</v>
      </c>
      <c r="T52" s="3">
        <f t="shared" si="31"/>
        <v>-1.0228357537433812</v>
      </c>
      <c r="U52" s="3">
        <f t="shared" si="32"/>
        <v>0.35957383021410361</v>
      </c>
      <c r="V52" s="4">
        <f t="shared" si="33"/>
        <v>3.648010669961288E-3</v>
      </c>
    </row>
    <row r="53" spans="6:22" x14ac:dyDescent="0.25">
      <c r="F53">
        <v>14</v>
      </c>
      <c r="G53" t="str">
        <f t="shared" si="23"/>
        <v>ATAACT</v>
      </c>
      <c r="H53" s="1" t="str">
        <f t="shared" si="24"/>
        <v>A</v>
      </c>
      <c r="I53" s="1" t="str">
        <f t="shared" si="21"/>
        <v>T</v>
      </c>
      <c r="J53" s="1" t="str">
        <f t="shared" si="21"/>
        <v>A</v>
      </c>
      <c r="K53" s="1" t="str">
        <f t="shared" si="21"/>
        <v>A</v>
      </c>
      <c r="L53" s="1" t="str">
        <f t="shared" si="21"/>
        <v>C</v>
      </c>
      <c r="M53" s="1" t="str">
        <f t="shared" si="21"/>
        <v>T</v>
      </c>
      <c r="N53" s="3">
        <f t="shared" si="34"/>
        <v>-0.18443736855723011</v>
      </c>
      <c r="O53" s="3">
        <f t="shared" si="35"/>
        <v>0.25143213140968257</v>
      </c>
      <c r="P53" s="3">
        <f t="shared" si="36"/>
        <v>-0.18443736855723011</v>
      </c>
      <c r="Q53" s="3">
        <f t="shared" si="37"/>
        <v>-0.18443736855723011</v>
      </c>
      <c r="R53" s="3">
        <f t="shared" si="38"/>
        <v>0.4630129416490652</v>
      </c>
      <c r="S53" s="3">
        <f t="shared" si="39"/>
        <v>0.25143213140968257</v>
      </c>
      <c r="T53" s="3">
        <f t="shared" si="31"/>
        <v>0.41256509879674003</v>
      </c>
      <c r="U53" s="3">
        <f t="shared" si="32"/>
        <v>1.5106878830701427</v>
      </c>
      <c r="V53" s="4">
        <f t="shared" si="33"/>
        <v>1.5326492234264251E-2</v>
      </c>
    </row>
    <row r="54" spans="6:22" x14ac:dyDescent="0.25">
      <c r="F54">
        <v>15</v>
      </c>
      <c r="G54" t="str">
        <f t="shared" si="23"/>
        <v>TAACTT</v>
      </c>
      <c r="H54" s="1" t="str">
        <f t="shared" si="24"/>
        <v>T</v>
      </c>
      <c r="I54" s="1" t="str">
        <f t="shared" si="21"/>
        <v>A</v>
      </c>
      <c r="J54" s="1" t="str">
        <f t="shared" si="21"/>
        <v>A</v>
      </c>
      <c r="K54" s="1" t="str">
        <f t="shared" si="21"/>
        <v>C</v>
      </c>
      <c r="L54" s="1" t="str">
        <f t="shared" si="21"/>
        <v>T</v>
      </c>
      <c r="M54" s="1" t="str">
        <f t="shared" si="21"/>
        <v>T</v>
      </c>
      <c r="N54" s="3">
        <f t="shared" si="34"/>
        <v>0.51440403535464496</v>
      </c>
      <c r="O54" s="3">
        <f t="shared" si="35"/>
        <v>-0.18443736855723011</v>
      </c>
      <c r="P54" s="3">
        <f t="shared" si="36"/>
        <v>-0.18443736855723011</v>
      </c>
      <c r="Q54" s="3">
        <f t="shared" si="37"/>
        <v>1.199728555334125</v>
      </c>
      <c r="R54" s="3">
        <f t="shared" si="38"/>
        <v>0.25143213140968257</v>
      </c>
      <c r="S54" s="3">
        <f t="shared" si="39"/>
        <v>0.25143213140968257</v>
      </c>
      <c r="T54" s="3">
        <f t="shared" si="31"/>
        <v>1.848122116393675</v>
      </c>
      <c r="U54" s="3">
        <f t="shared" si="32"/>
        <v>6.3478877285477786</v>
      </c>
      <c r="V54" s="4">
        <f t="shared" si="33"/>
        <v>6.4401689499121742E-2</v>
      </c>
    </row>
    <row r="55" spans="6:22" x14ac:dyDescent="0.25">
      <c r="F55">
        <v>16</v>
      </c>
      <c r="G55" t="str">
        <f t="shared" si="23"/>
        <v>AACTTC</v>
      </c>
      <c r="H55" s="1" t="str">
        <f t="shared" si="24"/>
        <v>A</v>
      </c>
      <c r="I55" s="1" t="str">
        <f t="shared" si="21"/>
        <v>A</v>
      </c>
      <c r="J55" s="1" t="str">
        <f t="shared" si="21"/>
        <v>C</v>
      </c>
      <c r="K55" s="1" t="str">
        <f t="shared" si="21"/>
        <v>T</v>
      </c>
      <c r="L55" s="1" t="str">
        <f t="shared" si="21"/>
        <v>T</v>
      </c>
      <c r="M55" s="1" t="str">
        <f t="shared" si="21"/>
        <v>C</v>
      </c>
      <c r="N55" s="3">
        <f t="shared" si="34"/>
        <v>-0.18443736855723011</v>
      </c>
      <c r="O55" s="3">
        <f t="shared" si="35"/>
        <v>-0.18443736855723011</v>
      </c>
      <c r="P55" s="3">
        <f t="shared" si="36"/>
        <v>0.4630129416490652</v>
      </c>
      <c r="Q55" s="3">
        <f t="shared" si="37"/>
        <v>-0.48528348227537732</v>
      </c>
      <c r="R55" s="3">
        <f t="shared" si="38"/>
        <v>0.25143213140968257</v>
      </c>
      <c r="S55" s="3">
        <f t="shared" si="39"/>
        <v>-0.12163714436997379</v>
      </c>
      <c r="T55" s="3">
        <f t="shared" si="31"/>
        <v>-0.26135029070106358</v>
      </c>
      <c r="U55" s="3">
        <f t="shared" si="32"/>
        <v>0.77001114462432507</v>
      </c>
      <c r="V55" s="4">
        <f t="shared" si="33"/>
        <v>7.8120503650281059E-3</v>
      </c>
    </row>
    <row r="56" spans="6:22" x14ac:dyDescent="0.25">
      <c r="F56">
        <v>17</v>
      </c>
      <c r="G56" t="str">
        <f t="shared" si="23"/>
        <v>ACTTCG</v>
      </c>
      <c r="H56" s="1" t="str">
        <f t="shared" si="24"/>
        <v>A</v>
      </c>
      <c r="I56" s="1" t="str">
        <f t="shared" si="24"/>
        <v>C</v>
      </c>
      <c r="J56" s="1" t="str">
        <f t="shared" si="24"/>
        <v>T</v>
      </c>
      <c r="K56" s="1" t="str">
        <f t="shared" si="24"/>
        <v>T</v>
      </c>
      <c r="L56" s="1" t="str">
        <f t="shared" si="24"/>
        <v>C</v>
      </c>
      <c r="M56" s="1" t="str">
        <f t="shared" si="24"/>
        <v>G</v>
      </c>
      <c r="N56" s="3">
        <f t="shared" si="34"/>
        <v>-0.18443736855723011</v>
      </c>
      <c r="O56" s="3">
        <f t="shared" si="35"/>
        <v>-0.12163714436997379</v>
      </c>
      <c r="P56" s="3">
        <f t="shared" si="36"/>
        <v>0.25143213140968257</v>
      </c>
      <c r="Q56" s="3">
        <f t="shared" si="37"/>
        <v>-0.48528348227537732</v>
      </c>
      <c r="R56" s="3">
        <f t="shared" si="38"/>
        <v>0.4630129416490652</v>
      </c>
      <c r="S56" s="3">
        <f t="shared" si="39"/>
        <v>-10.654273462625042</v>
      </c>
      <c r="T56" s="3">
        <f t="shared" si="31"/>
        <v>-10.731186384768876</v>
      </c>
      <c r="U56" s="3">
        <f t="shared" si="32"/>
        <v>2.1852693214603684E-5</v>
      </c>
      <c r="V56" s="4">
        <f t="shared" si="33"/>
        <v>2.217037262327943E-7</v>
      </c>
    </row>
    <row r="57" spans="6:22" x14ac:dyDescent="0.25">
      <c r="F57">
        <v>18</v>
      </c>
      <c r="G57" t="str">
        <f t="shared" si="23"/>
        <v>CTTCGG</v>
      </c>
      <c r="H57" s="1" t="str">
        <f t="shared" ref="H57:M99" si="40">MID($G57,H$39,1)</f>
        <v>C</v>
      </c>
      <c r="I57" s="1" t="str">
        <f t="shared" si="40"/>
        <v>T</v>
      </c>
      <c r="J57" s="1" t="str">
        <f t="shared" si="40"/>
        <v>T</v>
      </c>
      <c r="K57" s="1" t="str">
        <f t="shared" si="40"/>
        <v>C</v>
      </c>
      <c r="L57" s="1" t="str">
        <f t="shared" si="40"/>
        <v>G</v>
      </c>
      <c r="M57" s="1" t="str">
        <f t="shared" si="40"/>
        <v>G</v>
      </c>
      <c r="N57" s="3">
        <f t="shared" si="34"/>
        <v>-1.120700305977876</v>
      </c>
      <c r="O57" s="3">
        <f t="shared" si="35"/>
        <v>0.25143213140968257</v>
      </c>
      <c r="P57" s="3">
        <f t="shared" si="36"/>
        <v>0.25143213140968257</v>
      </c>
      <c r="Q57" s="3">
        <f t="shared" si="37"/>
        <v>1.199728555334125</v>
      </c>
      <c r="R57" s="3">
        <f t="shared" si="38"/>
        <v>-6.6063354077430955E-2</v>
      </c>
      <c r="S57" s="3">
        <f t="shared" si="39"/>
        <v>-10.654273462625042</v>
      </c>
      <c r="T57" s="3">
        <f t="shared" si="31"/>
        <v>-10.138444304526859</v>
      </c>
      <c r="U57" s="3">
        <f t="shared" si="32"/>
        <v>3.9530252049175858E-5</v>
      </c>
      <c r="V57" s="4">
        <f t="shared" si="33"/>
        <v>4.0104915637432939E-7</v>
      </c>
    </row>
    <row r="58" spans="6:22" x14ac:dyDescent="0.25">
      <c r="F58">
        <v>19</v>
      </c>
      <c r="G58" t="str">
        <f t="shared" si="23"/>
        <v>TTCGGC</v>
      </c>
      <c r="H58" s="1" t="str">
        <f t="shared" si="40"/>
        <v>T</v>
      </c>
      <c r="I58" s="1" t="str">
        <f t="shared" si="40"/>
        <v>T</v>
      </c>
      <c r="J58" s="1" t="str">
        <f t="shared" si="40"/>
        <v>C</v>
      </c>
      <c r="K58" s="1" t="str">
        <f t="shared" si="40"/>
        <v>G</v>
      </c>
      <c r="L58" s="1" t="str">
        <f t="shared" si="40"/>
        <v>G</v>
      </c>
      <c r="M58" s="1" t="str">
        <f t="shared" si="40"/>
        <v>C</v>
      </c>
      <c r="N58" s="3">
        <f t="shared" si="34"/>
        <v>0.51440403535464496</v>
      </c>
      <c r="O58" s="3">
        <f t="shared" si="35"/>
        <v>0.25143213140968257</v>
      </c>
      <c r="P58" s="3">
        <f t="shared" si="36"/>
        <v>0.4630129416490652</v>
      </c>
      <c r="Q58" s="3">
        <f t="shared" si="37"/>
        <v>-1.0651265156853329</v>
      </c>
      <c r="R58" s="3">
        <f t="shared" si="38"/>
        <v>-6.6063354077430955E-2</v>
      </c>
      <c r="S58" s="3">
        <f t="shared" si="39"/>
        <v>-0.12163714436997379</v>
      </c>
      <c r="T58" s="3">
        <f t="shared" si="31"/>
        <v>-2.3977905719344855E-2</v>
      </c>
      <c r="U58" s="3">
        <f t="shared" si="32"/>
        <v>0.97630728032667258</v>
      </c>
      <c r="V58" s="4">
        <f t="shared" si="33"/>
        <v>9.9050016339395208E-3</v>
      </c>
    </row>
    <row r="59" spans="6:22" x14ac:dyDescent="0.25">
      <c r="F59">
        <v>20</v>
      </c>
      <c r="G59" t="str">
        <f t="shared" si="23"/>
        <v>TCGGCC</v>
      </c>
      <c r="H59" s="1" t="str">
        <f t="shared" si="40"/>
        <v>T</v>
      </c>
      <c r="I59" s="1" t="str">
        <f t="shared" si="40"/>
        <v>C</v>
      </c>
      <c r="J59" s="1" t="str">
        <f t="shared" si="40"/>
        <v>G</v>
      </c>
      <c r="K59" s="1" t="str">
        <f t="shared" si="40"/>
        <v>G</v>
      </c>
      <c r="L59" s="1" t="str">
        <f t="shared" si="40"/>
        <v>C</v>
      </c>
      <c r="M59" s="1" t="str">
        <f t="shared" si="40"/>
        <v>C</v>
      </c>
      <c r="N59" s="3">
        <f t="shared" si="34"/>
        <v>0.51440403535464496</v>
      </c>
      <c r="O59" s="3">
        <f t="shared" si="35"/>
        <v>-0.12163714436997379</v>
      </c>
      <c r="P59" s="3">
        <f t="shared" si="36"/>
        <v>-1.0651265156853329</v>
      </c>
      <c r="Q59" s="3">
        <f t="shared" si="37"/>
        <v>-1.0651265156853329</v>
      </c>
      <c r="R59" s="3">
        <f t="shared" si="38"/>
        <v>0.4630129416490652</v>
      </c>
      <c r="S59" s="3">
        <f t="shared" si="39"/>
        <v>-0.12163714436997379</v>
      </c>
      <c r="T59" s="3">
        <f t="shared" si="31"/>
        <v>-1.3961103431069033</v>
      </c>
      <c r="U59" s="3">
        <f t="shared" si="32"/>
        <v>0.24755800937905162</v>
      </c>
      <c r="V59" s="4">
        <f t="shared" si="33"/>
        <v>2.5115683727912597E-3</v>
      </c>
    </row>
    <row r="60" spans="6:22" x14ac:dyDescent="0.25">
      <c r="F60">
        <v>21</v>
      </c>
      <c r="G60" t="str">
        <f t="shared" si="23"/>
        <v>CGGCCT</v>
      </c>
      <c r="H60" s="1" t="str">
        <f t="shared" si="40"/>
        <v>C</v>
      </c>
      <c r="I60" s="1" t="str">
        <f t="shared" si="40"/>
        <v>G</v>
      </c>
      <c r="J60" s="1" t="str">
        <f t="shared" si="40"/>
        <v>G</v>
      </c>
      <c r="K60" s="1" t="str">
        <f t="shared" si="40"/>
        <v>C</v>
      </c>
      <c r="L60" s="1" t="str">
        <f t="shared" si="40"/>
        <v>C</v>
      </c>
      <c r="M60" s="1" t="str">
        <f t="shared" si="40"/>
        <v>T</v>
      </c>
      <c r="N60" s="3">
        <f t="shared" si="34"/>
        <v>-1.120700305977876</v>
      </c>
      <c r="O60" s="3">
        <f t="shared" si="35"/>
        <v>-6.6063354077430955E-2</v>
      </c>
      <c r="P60" s="3">
        <f t="shared" si="36"/>
        <v>-1.0651265156853329</v>
      </c>
      <c r="Q60" s="3">
        <f t="shared" si="37"/>
        <v>1.199728555334125</v>
      </c>
      <c r="R60" s="3">
        <f t="shared" si="38"/>
        <v>0.4630129416490652</v>
      </c>
      <c r="S60" s="3">
        <f t="shared" si="39"/>
        <v>0.25143213140968257</v>
      </c>
      <c r="T60" s="3">
        <f t="shared" si="31"/>
        <v>-0.33771654734776702</v>
      </c>
      <c r="U60" s="3">
        <f t="shared" si="32"/>
        <v>0.71339747364788686</v>
      </c>
      <c r="V60" s="4">
        <f t="shared" si="33"/>
        <v>7.237683549554493E-3</v>
      </c>
    </row>
    <row r="61" spans="6:22" x14ac:dyDescent="0.25">
      <c r="F61">
        <v>22</v>
      </c>
      <c r="G61" t="str">
        <f t="shared" si="23"/>
        <v>GGCCTC</v>
      </c>
      <c r="H61" s="1" t="str">
        <f t="shared" si="40"/>
        <v>G</v>
      </c>
      <c r="I61" s="1" t="str">
        <f t="shared" si="40"/>
        <v>G</v>
      </c>
      <c r="J61" s="1" t="str">
        <f t="shared" si="40"/>
        <v>C</v>
      </c>
      <c r="K61" s="1" t="str">
        <f t="shared" si="40"/>
        <v>C</v>
      </c>
      <c r="L61" s="1" t="str">
        <f t="shared" si="40"/>
        <v>T</v>
      </c>
      <c r="M61" s="1" t="str">
        <f t="shared" si="40"/>
        <v>C</v>
      </c>
      <c r="N61" s="3">
        <f t="shared" si="34"/>
        <v>-6.6063354077430955E-2</v>
      </c>
      <c r="O61" s="3">
        <f t="shared" si="35"/>
        <v>-6.6063354077430955E-2</v>
      </c>
      <c r="P61" s="3">
        <f t="shared" si="36"/>
        <v>0.4630129416490652</v>
      </c>
      <c r="Q61" s="3">
        <f t="shared" si="37"/>
        <v>1.199728555334125</v>
      </c>
      <c r="R61" s="3">
        <f t="shared" si="38"/>
        <v>0.25143213140968257</v>
      </c>
      <c r="S61" s="3">
        <f t="shared" si="39"/>
        <v>-0.12163714436997379</v>
      </c>
      <c r="T61" s="3">
        <f t="shared" si="31"/>
        <v>1.6604097758680372</v>
      </c>
      <c r="U61" s="3">
        <f t="shared" si="32"/>
        <v>5.2614664247356879</v>
      </c>
      <c r="V61" s="4">
        <f t="shared" si="33"/>
        <v>5.3379540011713612E-2</v>
      </c>
    </row>
    <row r="62" spans="6:22" x14ac:dyDescent="0.25">
      <c r="F62">
        <v>23</v>
      </c>
      <c r="G62" t="str">
        <f t="shared" si="23"/>
        <v>GCCTCA</v>
      </c>
      <c r="H62" s="1" t="str">
        <f t="shared" si="40"/>
        <v>G</v>
      </c>
      <c r="I62" s="1" t="str">
        <f t="shared" si="40"/>
        <v>C</v>
      </c>
      <c r="J62" s="1" t="str">
        <f t="shared" si="40"/>
        <v>C</v>
      </c>
      <c r="K62" s="1" t="str">
        <f t="shared" si="40"/>
        <v>T</v>
      </c>
      <c r="L62" s="1" t="str">
        <f t="shared" si="40"/>
        <v>C</v>
      </c>
      <c r="M62" s="1" t="str">
        <f t="shared" si="40"/>
        <v>A</v>
      </c>
      <c r="N62" s="3">
        <f t="shared" si="34"/>
        <v>-6.6063354077430955E-2</v>
      </c>
      <c r="O62" s="3">
        <f t="shared" si="35"/>
        <v>-0.12163714436997379</v>
      </c>
      <c r="P62" s="3">
        <f t="shared" si="36"/>
        <v>0.4630129416490652</v>
      </c>
      <c r="Q62" s="3">
        <f t="shared" si="37"/>
        <v>-0.48528348227537732</v>
      </c>
      <c r="R62" s="3">
        <f t="shared" si="38"/>
        <v>0.4630129416490652</v>
      </c>
      <c r="S62" s="3">
        <f t="shared" si="39"/>
        <v>0.40036888251862268</v>
      </c>
      <c r="T62" s="3">
        <f t="shared" si="31"/>
        <v>0.65341078509397099</v>
      </c>
      <c r="U62" s="3">
        <f t="shared" si="32"/>
        <v>1.9220854819780346</v>
      </c>
      <c r="V62" s="4">
        <f t="shared" si="33"/>
        <v>1.9500274373856621E-2</v>
      </c>
    </row>
    <row r="63" spans="6:22" x14ac:dyDescent="0.25">
      <c r="F63">
        <v>24</v>
      </c>
      <c r="G63" t="str">
        <f t="shared" si="23"/>
        <v>CCTCAT</v>
      </c>
      <c r="H63" s="1" t="str">
        <f t="shared" si="40"/>
        <v>C</v>
      </c>
      <c r="I63" s="1" t="str">
        <f t="shared" si="40"/>
        <v>C</v>
      </c>
      <c r="J63" s="1" t="str">
        <f t="shared" si="40"/>
        <v>T</v>
      </c>
      <c r="K63" s="1" t="str">
        <f t="shared" si="40"/>
        <v>C</v>
      </c>
      <c r="L63" s="1" t="str">
        <f t="shared" si="40"/>
        <v>A</v>
      </c>
      <c r="M63" s="1" t="str">
        <f t="shared" si="40"/>
        <v>T</v>
      </c>
      <c r="N63" s="3">
        <f t="shared" si="34"/>
        <v>-1.120700305977876</v>
      </c>
      <c r="O63" s="3">
        <f t="shared" si="35"/>
        <v>-0.12163714436997379</v>
      </c>
      <c r="P63" s="3">
        <f t="shared" si="36"/>
        <v>0.25143213140968257</v>
      </c>
      <c r="Q63" s="3">
        <f t="shared" si="37"/>
        <v>1.199728555334125</v>
      </c>
      <c r="R63" s="3">
        <f t="shared" si="38"/>
        <v>-0.59931863511139971</v>
      </c>
      <c r="S63" s="3">
        <f t="shared" si="39"/>
        <v>0.25143213140968257</v>
      </c>
      <c r="T63" s="3">
        <f t="shared" si="31"/>
        <v>-0.13906326730575924</v>
      </c>
      <c r="U63" s="3">
        <f t="shared" si="32"/>
        <v>0.87017297321711162</v>
      </c>
      <c r="V63" s="4">
        <f t="shared" si="33"/>
        <v>8.8282294879964036E-3</v>
      </c>
    </row>
    <row r="64" spans="6:22" x14ac:dyDescent="0.25">
      <c r="F64">
        <v>25</v>
      </c>
      <c r="G64" t="str">
        <f t="shared" si="23"/>
        <v>CTCATA</v>
      </c>
      <c r="H64" s="1" t="str">
        <f t="shared" si="40"/>
        <v>C</v>
      </c>
      <c r="I64" s="1" t="str">
        <f t="shared" si="40"/>
        <v>T</v>
      </c>
      <c r="J64" s="1" t="str">
        <f t="shared" si="40"/>
        <v>C</v>
      </c>
      <c r="K64" s="1" t="str">
        <f t="shared" si="40"/>
        <v>A</v>
      </c>
      <c r="L64" s="1" t="str">
        <f t="shared" si="40"/>
        <v>T</v>
      </c>
      <c r="M64" s="1" t="str">
        <f t="shared" si="40"/>
        <v>A</v>
      </c>
      <c r="N64" s="3">
        <f t="shared" si="34"/>
        <v>-1.120700305977876</v>
      </c>
      <c r="O64" s="3">
        <f t="shared" si="35"/>
        <v>0.25143213140968257</v>
      </c>
      <c r="P64" s="3">
        <f t="shared" si="36"/>
        <v>0.4630129416490652</v>
      </c>
      <c r="Q64" s="3">
        <f t="shared" si="37"/>
        <v>-0.18443736855723011</v>
      </c>
      <c r="R64" s="3">
        <f t="shared" si="38"/>
        <v>0.25143213140968257</v>
      </c>
      <c r="S64" s="3">
        <f t="shared" si="39"/>
        <v>0.40036888251862268</v>
      </c>
      <c r="T64" s="3">
        <f t="shared" si="31"/>
        <v>6.1108412451946981E-2</v>
      </c>
      <c r="U64" s="3">
        <f t="shared" si="32"/>
        <v>1.0630141519111433</v>
      </c>
      <c r="V64" s="4">
        <f t="shared" si="33"/>
        <v>1.0784675197810316E-2</v>
      </c>
    </row>
    <row r="65" spans="6:22" x14ac:dyDescent="0.25">
      <c r="F65">
        <v>26</v>
      </c>
      <c r="G65" t="str">
        <f t="shared" si="23"/>
        <v>TCATAC</v>
      </c>
      <c r="H65" s="1" t="str">
        <f t="shared" si="40"/>
        <v>T</v>
      </c>
      <c r="I65" s="1" t="str">
        <f t="shared" si="40"/>
        <v>C</v>
      </c>
      <c r="J65" s="1" t="str">
        <f t="shared" si="40"/>
        <v>A</v>
      </c>
      <c r="K65" s="1" t="str">
        <f t="shared" si="40"/>
        <v>T</v>
      </c>
      <c r="L65" s="1" t="str">
        <f t="shared" si="40"/>
        <v>A</v>
      </c>
      <c r="M65" s="1" t="str">
        <f t="shared" si="40"/>
        <v>C</v>
      </c>
      <c r="N65" s="3">
        <f t="shared" si="34"/>
        <v>0.51440403535464496</v>
      </c>
      <c r="O65" s="3">
        <f t="shared" si="35"/>
        <v>-0.12163714436997379</v>
      </c>
      <c r="P65" s="3">
        <f t="shared" si="36"/>
        <v>-0.18443736855723011</v>
      </c>
      <c r="Q65" s="3">
        <f t="shared" si="37"/>
        <v>-0.48528348227537732</v>
      </c>
      <c r="R65" s="3">
        <f t="shared" si="38"/>
        <v>-0.59931863511139971</v>
      </c>
      <c r="S65" s="3">
        <f t="shared" si="39"/>
        <v>-0.12163714436997379</v>
      </c>
      <c r="T65" s="3">
        <f t="shared" si="31"/>
        <v>-0.99790973932930971</v>
      </c>
      <c r="U65" s="3">
        <f t="shared" si="32"/>
        <v>0.36864920932665679</v>
      </c>
      <c r="V65" s="4">
        <f t="shared" si="33"/>
        <v>3.7400837772194684E-3</v>
      </c>
    </row>
    <row r="66" spans="6:22" x14ac:dyDescent="0.25">
      <c r="F66" s="2">
        <v>27</v>
      </c>
      <c r="G66" s="2" t="str">
        <f t="shared" si="23"/>
        <v>CATACT</v>
      </c>
      <c r="H66" s="15" t="str">
        <f t="shared" si="40"/>
        <v>C</v>
      </c>
      <c r="I66" s="15" t="str">
        <f t="shared" si="40"/>
        <v>A</v>
      </c>
      <c r="J66" s="15" t="str">
        <f t="shared" si="40"/>
        <v>T</v>
      </c>
      <c r="K66" s="15" t="str">
        <f t="shared" si="40"/>
        <v>A</v>
      </c>
      <c r="L66" s="15" t="str">
        <f t="shared" si="40"/>
        <v>C</v>
      </c>
      <c r="M66" s="15" t="str">
        <f t="shared" si="40"/>
        <v>T</v>
      </c>
      <c r="N66" s="16">
        <f t="shared" si="34"/>
        <v>-1.120700305977876</v>
      </c>
      <c r="O66" s="16">
        <f t="shared" si="35"/>
        <v>-0.18443736855723011</v>
      </c>
      <c r="P66" s="16">
        <f t="shared" si="36"/>
        <v>0.25143213140968257</v>
      </c>
      <c r="Q66" s="16">
        <f t="shared" si="37"/>
        <v>-0.18443736855723011</v>
      </c>
      <c r="R66" s="16">
        <f t="shared" si="38"/>
        <v>0.4630129416490652</v>
      </c>
      <c r="S66" s="16">
        <f t="shared" si="39"/>
        <v>0.25143213140968257</v>
      </c>
      <c r="T66" s="16">
        <f t="shared" si="31"/>
        <v>-0.52369783862390573</v>
      </c>
      <c r="U66" s="16">
        <f t="shared" si="32"/>
        <v>0.59232616665968618</v>
      </c>
      <c r="V66" s="17">
        <f t="shared" si="33"/>
        <v>6.0093699666218074E-3</v>
      </c>
    </row>
    <row r="67" spans="6:22" x14ac:dyDescent="0.25">
      <c r="F67">
        <v>28</v>
      </c>
      <c r="G67" t="str">
        <f t="shared" si="23"/>
        <v>ATACTC</v>
      </c>
      <c r="H67" s="1" t="str">
        <f t="shared" si="40"/>
        <v>A</v>
      </c>
      <c r="I67" s="1" t="str">
        <f t="shared" si="40"/>
        <v>T</v>
      </c>
      <c r="J67" s="1" t="str">
        <f t="shared" si="40"/>
        <v>A</v>
      </c>
      <c r="K67" s="1" t="str">
        <f t="shared" si="40"/>
        <v>C</v>
      </c>
      <c r="L67" s="1" t="str">
        <f t="shared" si="40"/>
        <v>T</v>
      </c>
      <c r="M67" s="1" t="str">
        <f t="shared" si="40"/>
        <v>C</v>
      </c>
      <c r="N67" s="3">
        <f t="shared" si="34"/>
        <v>-0.18443736855723011</v>
      </c>
      <c r="O67" s="3">
        <f t="shared" si="35"/>
        <v>0.25143213140968257</v>
      </c>
      <c r="P67" s="3">
        <f t="shared" si="36"/>
        <v>-0.18443736855723011</v>
      </c>
      <c r="Q67" s="3">
        <f t="shared" si="37"/>
        <v>1.199728555334125</v>
      </c>
      <c r="R67" s="3">
        <f t="shared" si="38"/>
        <v>0.25143213140968257</v>
      </c>
      <c r="S67" s="3">
        <f t="shared" si="39"/>
        <v>-0.12163714436997379</v>
      </c>
      <c r="T67" s="3">
        <f t="shared" si="31"/>
        <v>1.2120809366690561</v>
      </c>
      <c r="U67" s="3">
        <f t="shared" si="32"/>
        <v>3.3604703075636384</v>
      </c>
      <c r="V67" s="4">
        <f t="shared" si="33"/>
        <v>3.4093225112574968E-2</v>
      </c>
    </row>
    <row r="68" spans="6:22" x14ac:dyDescent="0.25">
      <c r="F68">
        <v>29</v>
      </c>
      <c r="G68" t="str">
        <f t="shared" si="23"/>
        <v>TACTCA</v>
      </c>
      <c r="H68" s="1" t="str">
        <f t="shared" si="40"/>
        <v>T</v>
      </c>
      <c r="I68" s="1" t="str">
        <f t="shared" si="40"/>
        <v>A</v>
      </c>
      <c r="J68" s="1" t="str">
        <f t="shared" si="40"/>
        <v>C</v>
      </c>
      <c r="K68" s="1" t="str">
        <f t="shared" si="40"/>
        <v>T</v>
      </c>
      <c r="L68" s="1" t="str">
        <f t="shared" si="40"/>
        <v>C</v>
      </c>
      <c r="M68" s="1" t="str">
        <f t="shared" si="40"/>
        <v>A</v>
      </c>
      <c r="N68" s="3">
        <f t="shared" si="34"/>
        <v>0.51440403535464496</v>
      </c>
      <c r="O68" s="3">
        <f t="shared" si="35"/>
        <v>-0.18443736855723011</v>
      </c>
      <c r="P68" s="3">
        <f t="shared" si="36"/>
        <v>0.4630129416490652</v>
      </c>
      <c r="Q68" s="3">
        <f t="shared" si="37"/>
        <v>-0.48528348227537732</v>
      </c>
      <c r="R68" s="3">
        <f t="shared" si="38"/>
        <v>0.4630129416490652</v>
      </c>
      <c r="S68" s="3">
        <f t="shared" si="39"/>
        <v>0.40036888251862268</v>
      </c>
      <c r="T68" s="3">
        <f t="shared" si="31"/>
        <v>1.1710779503387905</v>
      </c>
      <c r="U68" s="3">
        <f t="shared" si="32"/>
        <v>3.225467659198145</v>
      </c>
      <c r="V68" s="4">
        <f t="shared" si="33"/>
        <v>3.2723572873375288E-2</v>
      </c>
    </row>
    <row r="69" spans="6:22" x14ac:dyDescent="0.25">
      <c r="F69">
        <v>30</v>
      </c>
      <c r="G69" t="str">
        <f t="shared" si="23"/>
        <v>ACTCAA</v>
      </c>
      <c r="H69" s="1" t="str">
        <f t="shared" si="40"/>
        <v>A</v>
      </c>
      <c r="I69" s="1" t="str">
        <f t="shared" si="40"/>
        <v>C</v>
      </c>
      <c r="J69" s="1" t="str">
        <f t="shared" si="40"/>
        <v>T</v>
      </c>
      <c r="K69" s="1" t="str">
        <f t="shared" si="40"/>
        <v>C</v>
      </c>
      <c r="L69" s="1" t="str">
        <f t="shared" si="40"/>
        <v>A</v>
      </c>
      <c r="M69" s="1" t="str">
        <f t="shared" si="40"/>
        <v>A</v>
      </c>
      <c r="N69" s="3">
        <f t="shared" si="34"/>
        <v>-0.18443736855723011</v>
      </c>
      <c r="O69" s="3">
        <f t="shared" si="35"/>
        <v>-0.12163714436997379</v>
      </c>
      <c r="P69" s="3">
        <f t="shared" si="36"/>
        <v>0.25143213140968257</v>
      </c>
      <c r="Q69" s="3">
        <f t="shared" si="37"/>
        <v>1.199728555334125</v>
      </c>
      <c r="R69" s="3">
        <f t="shared" si="38"/>
        <v>-0.59931863511139971</v>
      </c>
      <c r="S69" s="3">
        <f t="shared" si="39"/>
        <v>0.40036888251862268</v>
      </c>
      <c r="T69" s="3">
        <f t="shared" si="31"/>
        <v>0.9461364212238268</v>
      </c>
      <c r="U69" s="3">
        <f t="shared" si="32"/>
        <v>2.5757388402802359</v>
      </c>
      <c r="V69" s="4">
        <f t="shared" si="33"/>
        <v>2.6131831581795304E-2</v>
      </c>
    </row>
    <row r="70" spans="6:22" x14ac:dyDescent="0.25">
      <c r="F70">
        <v>31</v>
      </c>
      <c r="G70" t="str">
        <f t="shared" si="23"/>
        <v>CTCAAA</v>
      </c>
      <c r="H70" s="1" t="str">
        <f t="shared" si="40"/>
        <v>C</v>
      </c>
      <c r="I70" s="1" t="str">
        <f t="shared" si="40"/>
        <v>T</v>
      </c>
      <c r="J70" s="1" t="str">
        <f t="shared" si="40"/>
        <v>C</v>
      </c>
      <c r="K70" s="1" t="str">
        <f t="shared" si="40"/>
        <v>A</v>
      </c>
      <c r="L70" s="1" t="str">
        <f t="shared" si="40"/>
        <v>A</v>
      </c>
      <c r="M70" s="1" t="str">
        <f t="shared" si="40"/>
        <v>A</v>
      </c>
      <c r="N70" s="3">
        <f t="shared" si="34"/>
        <v>-1.120700305977876</v>
      </c>
      <c r="O70" s="3">
        <f t="shared" si="35"/>
        <v>0.25143213140968257</v>
      </c>
      <c r="P70" s="3">
        <f t="shared" si="36"/>
        <v>0.4630129416490652</v>
      </c>
      <c r="Q70" s="3">
        <f t="shared" si="37"/>
        <v>-0.18443736855723011</v>
      </c>
      <c r="R70" s="3">
        <f t="shared" si="38"/>
        <v>-0.59931863511139971</v>
      </c>
      <c r="S70" s="3">
        <f t="shared" si="39"/>
        <v>0.40036888251862268</v>
      </c>
      <c r="T70" s="3">
        <f t="shared" si="31"/>
        <v>-0.7896423540691353</v>
      </c>
      <c r="U70" s="3">
        <f t="shared" si="32"/>
        <v>0.45400714005587606</v>
      </c>
      <c r="V70" s="4">
        <f t="shared" si="33"/>
        <v>4.6060718328034831E-3</v>
      </c>
    </row>
    <row r="71" spans="6:22" x14ac:dyDescent="0.25">
      <c r="F71">
        <v>32</v>
      </c>
      <c r="G71" t="str">
        <f t="shared" si="23"/>
        <v>TCAAAG</v>
      </c>
      <c r="H71" s="1" t="str">
        <f t="shared" si="40"/>
        <v>T</v>
      </c>
      <c r="I71" s="1" t="str">
        <f t="shared" si="40"/>
        <v>C</v>
      </c>
      <c r="J71" s="1" t="str">
        <f t="shared" si="40"/>
        <v>A</v>
      </c>
      <c r="K71" s="1" t="str">
        <f t="shared" si="40"/>
        <v>A</v>
      </c>
      <c r="L71" s="1" t="str">
        <f t="shared" si="40"/>
        <v>A</v>
      </c>
      <c r="M71" s="1" t="str">
        <f t="shared" si="40"/>
        <v>G</v>
      </c>
      <c r="N71" s="3">
        <f t="shared" si="34"/>
        <v>0.51440403535464496</v>
      </c>
      <c r="O71" s="3">
        <f t="shared" si="35"/>
        <v>-0.12163714436997379</v>
      </c>
      <c r="P71" s="3">
        <f t="shared" si="36"/>
        <v>-0.18443736855723011</v>
      </c>
      <c r="Q71" s="3">
        <f t="shared" si="37"/>
        <v>-0.18443736855723011</v>
      </c>
      <c r="R71" s="3">
        <f t="shared" si="38"/>
        <v>-0.59931863511139971</v>
      </c>
      <c r="S71" s="3">
        <f t="shared" si="39"/>
        <v>-10.654273462625042</v>
      </c>
      <c r="T71" s="3">
        <f t="shared" si="31"/>
        <v>-11.229699943866231</v>
      </c>
      <c r="U71" s="3">
        <f t="shared" si="32"/>
        <v>1.3274044857890379E-5</v>
      </c>
      <c r="V71" s="4">
        <f t="shared" si="33"/>
        <v>1.3467013783037411E-7</v>
      </c>
    </row>
    <row r="72" spans="6:22" x14ac:dyDescent="0.25">
      <c r="F72">
        <v>33</v>
      </c>
      <c r="G72" t="str">
        <f t="shared" si="23"/>
        <v>CAAAGA</v>
      </c>
      <c r="H72" s="1" t="str">
        <f t="shared" si="40"/>
        <v>C</v>
      </c>
      <c r="I72" s="1" t="str">
        <f t="shared" si="40"/>
        <v>A</v>
      </c>
      <c r="J72" s="1" t="str">
        <f t="shared" si="40"/>
        <v>A</v>
      </c>
      <c r="K72" s="1" t="str">
        <f t="shared" si="40"/>
        <v>A</v>
      </c>
      <c r="L72" s="1" t="str">
        <f t="shared" si="40"/>
        <v>G</v>
      </c>
      <c r="M72" s="1" t="str">
        <f t="shared" si="40"/>
        <v>A</v>
      </c>
      <c r="N72" s="3">
        <f t="shared" si="34"/>
        <v>-1.120700305977876</v>
      </c>
      <c r="O72" s="3">
        <f t="shared" si="35"/>
        <v>-0.18443736855723011</v>
      </c>
      <c r="P72" s="3">
        <f t="shared" si="36"/>
        <v>-0.18443736855723011</v>
      </c>
      <c r="Q72" s="3">
        <f t="shared" si="37"/>
        <v>-0.18443736855723011</v>
      </c>
      <c r="R72" s="3">
        <f t="shared" si="38"/>
        <v>-6.6063354077430955E-2</v>
      </c>
      <c r="S72" s="3">
        <f t="shared" si="39"/>
        <v>0.40036888251862268</v>
      </c>
      <c r="T72" s="3">
        <f t="shared" si="31"/>
        <v>-1.3397068832083743</v>
      </c>
      <c r="U72" s="3">
        <f t="shared" si="32"/>
        <v>0.261922431192257</v>
      </c>
      <c r="V72" s="4">
        <f t="shared" si="33"/>
        <v>2.6573007916694527E-3</v>
      </c>
    </row>
    <row r="73" spans="6:22" x14ac:dyDescent="0.25">
      <c r="F73">
        <v>34</v>
      </c>
      <c r="G73" t="str">
        <f t="shared" si="23"/>
        <v>AAAGAA</v>
      </c>
      <c r="H73" s="1" t="str">
        <f t="shared" si="40"/>
        <v>A</v>
      </c>
      <c r="I73" s="1" t="str">
        <f t="shared" si="40"/>
        <v>A</v>
      </c>
      <c r="J73" s="1" t="str">
        <f t="shared" si="40"/>
        <v>A</v>
      </c>
      <c r="K73" s="1" t="str">
        <f t="shared" si="40"/>
        <v>G</v>
      </c>
      <c r="L73" s="1" t="str">
        <f t="shared" si="40"/>
        <v>A</v>
      </c>
      <c r="M73" s="1" t="str">
        <f t="shared" si="40"/>
        <v>A</v>
      </c>
      <c r="N73" s="3">
        <f t="shared" si="34"/>
        <v>-0.18443736855723011</v>
      </c>
      <c r="O73" s="3">
        <f t="shared" si="35"/>
        <v>-0.18443736855723011</v>
      </c>
      <c r="P73" s="3">
        <f t="shared" si="36"/>
        <v>-0.18443736855723011</v>
      </c>
      <c r="Q73" s="3">
        <f t="shared" si="37"/>
        <v>-1.0651265156853329</v>
      </c>
      <c r="R73" s="3">
        <f t="shared" si="38"/>
        <v>-0.59931863511139971</v>
      </c>
      <c r="S73" s="3">
        <f t="shared" si="39"/>
        <v>0.40036888251862268</v>
      </c>
      <c r="T73" s="3">
        <f t="shared" si="31"/>
        <v>-1.8173883739498005</v>
      </c>
      <c r="U73" s="3">
        <f t="shared" si="32"/>
        <v>0.16244945464281899</v>
      </c>
      <c r="V73" s="4">
        <f t="shared" si="33"/>
        <v>1.6481103297020521E-3</v>
      </c>
    </row>
    <row r="74" spans="6:22" x14ac:dyDescent="0.25">
      <c r="F74">
        <v>35</v>
      </c>
      <c r="G74" t="str">
        <f t="shared" si="23"/>
        <v>AAGAAC</v>
      </c>
      <c r="H74" s="1" t="str">
        <f t="shared" si="40"/>
        <v>A</v>
      </c>
      <c r="I74" s="1" t="str">
        <f t="shared" si="40"/>
        <v>A</v>
      </c>
      <c r="J74" s="1" t="str">
        <f t="shared" si="40"/>
        <v>G</v>
      </c>
      <c r="K74" s="1" t="str">
        <f t="shared" si="40"/>
        <v>A</v>
      </c>
      <c r="L74" s="1" t="str">
        <f t="shared" si="40"/>
        <v>A</v>
      </c>
      <c r="M74" s="1" t="str">
        <f t="shared" si="40"/>
        <v>C</v>
      </c>
      <c r="N74" s="3">
        <f t="shared" si="34"/>
        <v>-0.18443736855723011</v>
      </c>
      <c r="O74" s="3">
        <f t="shared" si="35"/>
        <v>-0.18443736855723011</v>
      </c>
      <c r="P74" s="3">
        <f t="shared" si="36"/>
        <v>-1.0651265156853329</v>
      </c>
      <c r="Q74" s="3">
        <f t="shared" si="37"/>
        <v>-0.18443736855723011</v>
      </c>
      <c r="R74" s="3">
        <f t="shared" si="38"/>
        <v>-0.59931863511139971</v>
      </c>
      <c r="S74" s="3">
        <f t="shared" si="39"/>
        <v>-0.12163714436997379</v>
      </c>
      <c r="T74" s="3">
        <f t="shared" si="31"/>
        <v>-2.3393944008383971</v>
      </c>
      <c r="U74" s="3">
        <f t="shared" si="32"/>
        <v>9.6385991835108181E-2</v>
      </c>
      <c r="V74" s="4">
        <f t="shared" si="33"/>
        <v>9.7787185023979735E-4</v>
      </c>
    </row>
    <row r="75" spans="6:22" x14ac:dyDescent="0.25">
      <c r="F75">
        <v>36</v>
      </c>
      <c r="G75" t="str">
        <f t="shared" si="23"/>
        <v>AGAACA</v>
      </c>
      <c r="H75" s="1" t="str">
        <f t="shared" si="40"/>
        <v>A</v>
      </c>
      <c r="I75" s="1" t="str">
        <f t="shared" si="40"/>
        <v>G</v>
      </c>
      <c r="J75" s="1" t="str">
        <f t="shared" si="40"/>
        <v>A</v>
      </c>
      <c r="K75" s="1" t="str">
        <f t="shared" si="40"/>
        <v>A</v>
      </c>
      <c r="L75" s="1" t="str">
        <f t="shared" si="40"/>
        <v>C</v>
      </c>
      <c r="M75" s="1" t="str">
        <f t="shared" si="40"/>
        <v>A</v>
      </c>
      <c r="N75" s="3">
        <f t="shared" si="34"/>
        <v>-0.18443736855723011</v>
      </c>
      <c r="O75" s="3">
        <f t="shared" si="35"/>
        <v>-6.6063354077430955E-2</v>
      </c>
      <c r="P75" s="3">
        <f t="shared" si="36"/>
        <v>-0.18443736855723011</v>
      </c>
      <c r="Q75" s="3">
        <f t="shared" si="37"/>
        <v>-0.18443736855723011</v>
      </c>
      <c r="R75" s="3">
        <f t="shared" si="38"/>
        <v>0.4630129416490652</v>
      </c>
      <c r="S75" s="3">
        <f t="shared" si="39"/>
        <v>0.40036888251862268</v>
      </c>
      <c r="T75" s="3">
        <f t="shared" si="31"/>
        <v>0.24400636441856655</v>
      </c>
      <c r="U75" s="3">
        <f t="shared" si="32"/>
        <v>1.2763524537048587</v>
      </c>
      <c r="V75" s="4">
        <f t="shared" si="33"/>
        <v>1.2949071869257428E-2</v>
      </c>
    </row>
    <row r="76" spans="6:22" x14ac:dyDescent="0.25">
      <c r="F76">
        <v>37</v>
      </c>
      <c r="G76" t="str">
        <f t="shared" si="23"/>
        <v>GAACAC</v>
      </c>
      <c r="H76" s="1" t="str">
        <f t="shared" si="40"/>
        <v>G</v>
      </c>
      <c r="I76" s="1" t="str">
        <f t="shared" si="40"/>
        <v>A</v>
      </c>
      <c r="J76" s="1" t="str">
        <f t="shared" si="40"/>
        <v>A</v>
      </c>
      <c r="K76" s="1" t="str">
        <f t="shared" si="40"/>
        <v>C</v>
      </c>
      <c r="L76" s="1" t="str">
        <f t="shared" si="40"/>
        <v>A</v>
      </c>
      <c r="M76" s="1" t="str">
        <f t="shared" si="40"/>
        <v>C</v>
      </c>
      <c r="N76" s="3">
        <f t="shared" si="34"/>
        <v>-6.6063354077430955E-2</v>
      </c>
      <c r="O76" s="3">
        <f t="shared" si="35"/>
        <v>-0.18443736855723011</v>
      </c>
      <c r="P76" s="3">
        <f t="shared" si="36"/>
        <v>-0.18443736855723011</v>
      </c>
      <c r="Q76" s="3">
        <f t="shared" si="37"/>
        <v>1.199728555334125</v>
      </c>
      <c r="R76" s="3">
        <f t="shared" si="38"/>
        <v>-0.59931863511139971</v>
      </c>
      <c r="S76" s="3">
        <f t="shared" si="39"/>
        <v>-0.12163714436997379</v>
      </c>
      <c r="T76" s="3">
        <f t="shared" si="31"/>
        <v>4.3834684660860337E-2</v>
      </c>
      <c r="U76" s="3">
        <f t="shared" si="32"/>
        <v>1.0448096175545094</v>
      </c>
      <c r="V76" s="4">
        <f t="shared" si="33"/>
        <v>1.0599983404374919E-2</v>
      </c>
    </row>
    <row r="77" spans="6:22" x14ac:dyDescent="0.25">
      <c r="F77">
        <v>38</v>
      </c>
      <c r="G77" t="str">
        <f t="shared" si="23"/>
        <v>AACACG</v>
      </c>
      <c r="H77" s="1" t="str">
        <f t="shared" si="40"/>
        <v>A</v>
      </c>
      <c r="I77" s="1" t="str">
        <f t="shared" si="40"/>
        <v>A</v>
      </c>
      <c r="J77" s="1" t="str">
        <f t="shared" si="40"/>
        <v>C</v>
      </c>
      <c r="K77" s="1" t="str">
        <f t="shared" si="40"/>
        <v>A</v>
      </c>
      <c r="L77" s="1" t="str">
        <f t="shared" si="40"/>
        <v>C</v>
      </c>
      <c r="M77" s="1" t="str">
        <f t="shared" si="40"/>
        <v>G</v>
      </c>
      <c r="N77" s="3">
        <f t="shared" si="34"/>
        <v>-0.18443736855723011</v>
      </c>
      <c r="O77" s="3">
        <f t="shared" si="35"/>
        <v>-0.18443736855723011</v>
      </c>
      <c r="P77" s="3">
        <f t="shared" si="36"/>
        <v>0.4630129416490652</v>
      </c>
      <c r="Q77" s="3">
        <f t="shared" si="37"/>
        <v>-0.18443736855723011</v>
      </c>
      <c r="R77" s="3">
        <f t="shared" si="38"/>
        <v>0.4630129416490652</v>
      </c>
      <c r="S77" s="3">
        <f t="shared" si="39"/>
        <v>-10.654273462625042</v>
      </c>
      <c r="T77" s="3">
        <f t="shared" si="31"/>
        <v>-10.281559684998602</v>
      </c>
      <c r="U77" s="3">
        <f t="shared" si="32"/>
        <v>3.4259053754255562E-5</v>
      </c>
      <c r="V77" s="4">
        <f t="shared" si="33"/>
        <v>3.4757088290848482E-7</v>
      </c>
    </row>
    <row r="78" spans="6:22" x14ac:dyDescent="0.25">
      <c r="F78">
        <v>39</v>
      </c>
      <c r="G78" t="str">
        <f t="shared" si="23"/>
        <v>ACACGT</v>
      </c>
      <c r="H78" s="1" t="str">
        <f t="shared" si="40"/>
        <v>A</v>
      </c>
      <c r="I78" s="1" t="str">
        <f t="shared" si="40"/>
        <v>C</v>
      </c>
      <c r="J78" s="1" t="str">
        <f t="shared" si="40"/>
        <v>A</v>
      </c>
      <c r="K78" s="1" t="str">
        <f t="shared" si="40"/>
        <v>C</v>
      </c>
      <c r="L78" s="1" t="str">
        <f t="shared" si="40"/>
        <v>G</v>
      </c>
      <c r="M78" s="1" t="str">
        <f t="shared" si="40"/>
        <v>T</v>
      </c>
      <c r="N78" s="3">
        <f t="shared" si="34"/>
        <v>-0.18443736855723011</v>
      </c>
      <c r="O78" s="3">
        <f t="shared" si="35"/>
        <v>-0.12163714436997379</v>
      </c>
      <c r="P78" s="3">
        <f t="shared" si="36"/>
        <v>-0.18443736855723011</v>
      </c>
      <c r="Q78" s="3">
        <f t="shared" si="37"/>
        <v>1.199728555334125</v>
      </c>
      <c r="R78" s="3">
        <f t="shared" si="38"/>
        <v>-6.6063354077430955E-2</v>
      </c>
      <c r="S78" s="3">
        <f t="shared" si="39"/>
        <v>0.25143213140968257</v>
      </c>
      <c r="T78" s="3">
        <f t="shared" si="31"/>
        <v>0.89458545118194266</v>
      </c>
      <c r="U78" s="3">
        <f t="shared" si="32"/>
        <v>2.4463214595625566</v>
      </c>
      <c r="V78" s="4">
        <f t="shared" si="33"/>
        <v>2.4818843966830609E-2</v>
      </c>
    </row>
    <row r="79" spans="6:22" x14ac:dyDescent="0.25">
      <c r="F79">
        <v>40</v>
      </c>
      <c r="G79" t="str">
        <f t="shared" si="23"/>
        <v>CACGTT</v>
      </c>
      <c r="H79" s="1" t="str">
        <f t="shared" si="40"/>
        <v>C</v>
      </c>
      <c r="I79" s="1" t="str">
        <f t="shared" si="40"/>
        <v>A</v>
      </c>
      <c r="J79" s="1" t="str">
        <f t="shared" si="40"/>
        <v>C</v>
      </c>
      <c r="K79" s="1" t="str">
        <f t="shared" si="40"/>
        <v>G</v>
      </c>
      <c r="L79" s="1" t="str">
        <f t="shared" si="40"/>
        <v>T</v>
      </c>
      <c r="M79" s="1" t="str">
        <f t="shared" si="40"/>
        <v>T</v>
      </c>
      <c r="N79" s="3">
        <f t="shared" si="34"/>
        <v>-1.120700305977876</v>
      </c>
      <c r="O79" s="3">
        <f t="shared" si="35"/>
        <v>-0.18443736855723011</v>
      </c>
      <c r="P79" s="3">
        <f t="shared" si="36"/>
        <v>0.4630129416490652</v>
      </c>
      <c r="Q79" s="3">
        <f t="shared" si="37"/>
        <v>-1.0651265156853329</v>
      </c>
      <c r="R79" s="3">
        <f t="shared" si="38"/>
        <v>0.25143213140968257</v>
      </c>
      <c r="S79" s="3">
        <f t="shared" si="39"/>
        <v>0.25143213140968257</v>
      </c>
      <c r="T79" s="3">
        <f t="shared" si="31"/>
        <v>-1.4043869857520086</v>
      </c>
      <c r="U79" s="3">
        <f t="shared" si="32"/>
        <v>0.24551751606675148</v>
      </c>
      <c r="V79" s="4">
        <f t="shared" si="33"/>
        <v>2.4908668067990317E-3</v>
      </c>
    </row>
    <row r="80" spans="6:22" x14ac:dyDescent="0.25">
      <c r="F80">
        <v>41</v>
      </c>
      <c r="G80" t="str">
        <f t="shared" si="23"/>
        <v>ACGTTT</v>
      </c>
      <c r="H80" s="1" t="str">
        <f t="shared" si="40"/>
        <v>A</v>
      </c>
      <c r="I80" s="1" t="str">
        <f t="shared" si="40"/>
        <v>C</v>
      </c>
      <c r="J80" s="1" t="str">
        <f t="shared" si="40"/>
        <v>G</v>
      </c>
      <c r="K80" s="1" t="str">
        <f t="shared" si="40"/>
        <v>T</v>
      </c>
      <c r="L80" s="1" t="str">
        <f t="shared" si="40"/>
        <v>T</v>
      </c>
      <c r="M80" s="1" t="str">
        <f t="shared" si="40"/>
        <v>T</v>
      </c>
      <c r="N80" s="3">
        <f t="shared" si="34"/>
        <v>-0.18443736855723011</v>
      </c>
      <c r="O80" s="3">
        <f t="shared" si="35"/>
        <v>-0.12163714436997379</v>
      </c>
      <c r="P80" s="3">
        <f t="shared" si="36"/>
        <v>-1.0651265156853329</v>
      </c>
      <c r="Q80" s="3">
        <f t="shared" si="37"/>
        <v>-0.48528348227537732</v>
      </c>
      <c r="R80" s="3">
        <f t="shared" si="38"/>
        <v>0.25143213140968257</v>
      </c>
      <c r="S80" s="3">
        <f t="shared" si="39"/>
        <v>0.25143213140968257</v>
      </c>
      <c r="T80" s="3">
        <f t="shared" si="31"/>
        <v>-1.3536202480685491</v>
      </c>
      <c r="U80" s="3">
        <f t="shared" si="32"/>
        <v>0.25830344337163758</v>
      </c>
      <c r="V80" s="4">
        <f t="shared" si="33"/>
        <v>2.6205848099301291E-3</v>
      </c>
    </row>
    <row r="81" spans="6:23" x14ac:dyDescent="0.25">
      <c r="F81">
        <v>42</v>
      </c>
      <c r="G81" t="str">
        <f t="shared" si="23"/>
        <v>CGTTTA</v>
      </c>
      <c r="H81" s="1" t="str">
        <f t="shared" si="40"/>
        <v>C</v>
      </c>
      <c r="I81" s="1" t="str">
        <f t="shared" si="40"/>
        <v>G</v>
      </c>
      <c r="J81" s="1" t="str">
        <f t="shared" si="40"/>
        <v>T</v>
      </c>
      <c r="K81" s="1" t="str">
        <f t="shared" si="40"/>
        <v>T</v>
      </c>
      <c r="L81" s="1" t="str">
        <f t="shared" si="40"/>
        <v>T</v>
      </c>
      <c r="M81" s="1" t="str">
        <f t="shared" si="40"/>
        <v>A</v>
      </c>
      <c r="N81" s="3">
        <f t="shared" si="34"/>
        <v>-1.120700305977876</v>
      </c>
      <c r="O81" s="3">
        <f t="shared" si="35"/>
        <v>-6.6063354077430955E-2</v>
      </c>
      <c r="P81" s="3">
        <f t="shared" si="36"/>
        <v>0.25143213140968257</v>
      </c>
      <c r="Q81" s="3">
        <f t="shared" si="37"/>
        <v>-0.48528348227537732</v>
      </c>
      <c r="R81" s="3">
        <f t="shared" si="38"/>
        <v>0.25143213140968257</v>
      </c>
      <c r="S81" s="3">
        <f t="shared" si="39"/>
        <v>0.40036888251862268</v>
      </c>
      <c r="T81" s="3">
        <f t="shared" si="31"/>
        <v>-0.76881399699269637</v>
      </c>
      <c r="U81" s="3">
        <f t="shared" si="32"/>
        <v>0.46356252896925637</v>
      </c>
      <c r="V81" s="4">
        <f t="shared" si="33"/>
        <v>4.7030148185899781E-3</v>
      </c>
    </row>
    <row r="82" spans="6:23" x14ac:dyDescent="0.25">
      <c r="F82">
        <v>43</v>
      </c>
      <c r="G82" t="str">
        <f t="shared" si="23"/>
        <v>GTTTAC</v>
      </c>
      <c r="H82" s="1" t="str">
        <f t="shared" si="40"/>
        <v>G</v>
      </c>
      <c r="I82" s="1" t="str">
        <f t="shared" si="40"/>
        <v>T</v>
      </c>
      <c r="J82" s="1" t="str">
        <f t="shared" si="40"/>
        <v>T</v>
      </c>
      <c r="K82" s="1" t="str">
        <f t="shared" si="40"/>
        <v>T</v>
      </c>
      <c r="L82" s="1" t="str">
        <f t="shared" si="40"/>
        <v>A</v>
      </c>
      <c r="M82" s="1" t="str">
        <f t="shared" si="40"/>
        <v>C</v>
      </c>
      <c r="N82" s="3">
        <f t="shared" si="34"/>
        <v>-6.6063354077430955E-2</v>
      </c>
      <c r="O82" s="3">
        <f t="shared" si="35"/>
        <v>0.25143213140968257</v>
      </c>
      <c r="P82" s="3">
        <f t="shared" si="36"/>
        <v>0.25143213140968257</v>
      </c>
      <c r="Q82" s="3">
        <f t="shared" si="37"/>
        <v>-0.48528348227537732</v>
      </c>
      <c r="R82" s="3">
        <f t="shared" si="38"/>
        <v>-0.59931863511139971</v>
      </c>
      <c r="S82" s="3">
        <f t="shared" si="39"/>
        <v>-0.12163714436997379</v>
      </c>
      <c r="T82" s="3">
        <f t="shared" si="31"/>
        <v>-0.76943835301481656</v>
      </c>
      <c r="U82" s="3">
        <f t="shared" si="32"/>
        <v>0.463273191246939</v>
      </c>
      <c r="V82" s="4">
        <f t="shared" si="33"/>
        <v>4.7000793794407837E-3</v>
      </c>
    </row>
    <row r="83" spans="6:23" x14ac:dyDescent="0.25">
      <c r="F83">
        <v>44</v>
      </c>
      <c r="G83" t="str">
        <f t="shared" si="23"/>
        <v>TTTACT</v>
      </c>
      <c r="H83" s="1" t="str">
        <f t="shared" si="40"/>
        <v>T</v>
      </c>
      <c r="I83" s="1" t="str">
        <f t="shared" si="40"/>
        <v>T</v>
      </c>
      <c r="J83" s="1" t="str">
        <f t="shared" si="40"/>
        <v>T</v>
      </c>
      <c r="K83" s="1" t="str">
        <f t="shared" si="40"/>
        <v>A</v>
      </c>
      <c r="L83" s="1" t="str">
        <f t="shared" si="40"/>
        <v>C</v>
      </c>
      <c r="M83" s="1" t="str">
        <f t="shared" si="40"/>
        <v>T</v>
      </c>
      <c r="N83" s="3">
        <f t="shared" si="34"/>
        <v>0.51440403535464496</v>
      </c>
      <c r="O83" s="3">
        <f t="shared" si="35"/>
        <v>0.25143213140968257</v>
      </c>
      <c r="P83" s="3">
        <f t="shared" si="36"/>
        <v>0.25143213140968257</v>
      </c>
      <c r="Q83" s="3">
        <f t="shared" si="37"/>
        <v>-0.18443736855723011</v>
      </c>
      <c r="R83" s="3">
        <f t="shared" si="38"/>
        <v>0.4630129416490652</v>
      </c>
      <c r="S83" s="3">
        <f t="shared" si="39"/>
        <v>0.25143213140968257</v>
      </c>
      <c r="T83" s="3">
        <f t="shared" si="31"/>
        <v>1.5472760026755277</v>
      </c>
      <c r="U83" s="3">
        <f t="shared" si="32"/>
        <v>4.69865361449272</v>
      </c>
      <c r="V83" s="4">
        <f t="shared" si="33"/>
        <v>4.7669594057819453E-2</v>
      </c>
    </row>
    <row r="84" spans="6:23" x14ac:dyDescent="0.25">
      <c r="F84" s="5">
        <v>45</v>
      </c>
      <c r="G84" s="5" t="str">
        <f t="shared" si="23"/>
        <v>TTACTA</v>
      </c>
      <c r="H84" s="6" t="str">
        <f t="shared" si="40"/>
        <v>T</v>
      </c>
      <c r="I84" s="6" t="str">
        <f t="shared" si="40"/>
        <v>T</v>
      </c>
      <c r="J84" s="6" t="str">
        <f t="shared" si="40"/>
        <v>A</v>
      </c>
      <c r="K84" s="6" t="str">
        <f t="shared" si="40"/>
        <v>C</v>
      </c>
      <c r="L84" s="6" t="str">
        <f t="shared" si="40"/>
        <v>T</v>
      </c>
      <c r="M84" s="6" t="str">
        <f t="shared" si="40"/>
        <v>A</v>
      </c>
      <c r="N84" s="7">
        <f t="shared" si="34"/>
        <v>0.51440403535464496</v>
      </c>
      <c r="O84" s="7">
        <f t="shared" si="35"/>
        <v>0.25143213140968257</v>
      </c>
      <c r="P84" s="7">
        <f t="shared" si="36"/>
        <v>-0.18443736855723011</v>
      </c>
      <c r="Q84" s="7">
        <f t="shared" si="37"/>
        <v>1.199728555334125</v>
      </c>
      <c r="R84" s="7">
        <f t="shared" si="38"/>
        <v>0.25143213140968257</v>
      </c>
      <c r="S84" s="7">
        <f t="shared" si="39"/>
        <v>0.40036888251862268</v>
      </c>
      <c r="T84" s="7">
        <f t="shared" si="31"/>
        <v>2.4329283674695281</v>
      </c>
      <c r="U84" s="7">
        <f t="shared" si="32"/>
        <v>11.392193811465187</v>
      </c>
      <c r="V84" s="10">
        <f t="shared" si="33"/>
        <v>0.11557805681727805</v>
      </c>
      <c r="W84" t="s">
        <v>39</v>
      </c>
    </row>
    <row r="85" spans="6:23" x14ac:dyDescent="0.25">
      <c r="F85">
        <v>46</v>
      </c>
      <c r="G85" t="str">
        <f t="shared" si="23"/>
        <v>TACTAA</v>
      </c>
      <c r="H85" s="1" t="str">
        <f t="shared" si="40"/>
        <v>T</v>
      </c>
      <c r="I85" s="1" t="str">
        <f t="shared" si="40"/>
        <v>A</v>
      </c>
      <c r="J85" s="1" t="str">
        <f t="shared" si="40"/>
        <v>C</v>
      </c>
      <c r="K85" s="1" t="str">
        <f t="shared" si="40"/>
        <v>T</v>
      </c>
      <c r="L85" s="1" t="str">
        <f t="shared" si="40"/>
        <v>A</v>
      </c>
      <c r="M85" s="1" t="str">
        <f t="shared" si="40"/>
        <v>A</v>
      </c>
      <c r="N85" s="3">
        <f t="shared" si="34"/>
        <v>0.51440403535464496</v>
      </c>
      <c r="O85" s="3">
        <f t="shared" si="35"/>
        <v>-0.18443736855723011</v>
      </c>
      <c r="P85" s="3">
        <f t="shared" si="36"/>
        <v>0.4630129416490652</v>
      </c>
      <c r="Q85" s="3">
        <f t="shared" si="37"/>
        <v>-0.48528348227537732</v>
      </c>
      <c r="R85" s="3">
        <f t="shared" si="38"/>
        <v>-0.59931863511139971</v>
      </c>
      <c r="S85" s="3">
        <f t="shared" si="39"/>
        <v>0.40036888251862268</v>
      </c>
      <c r="T85" s="3">
        <f t="shared" si="31"/>
        <v>0.10874637357832562</v>
      </c>
      <c r="U85" s="3">
        <f t="shared" si="32"/>
        <v>1.114879551569081</v>
      </c>
      <c r="V85" s="4">
        <f t="shared" si="33"/>
        <v>1.1310869029105833E-2</v>
      </c>
      <c r="W85" t="s">
        <v>43</v>
      </c>
    </row>
    <row r="86" spans="6:23" x14ac:dyDescent="0.25">
      <c r="F86">
        <v>47</v>
      </c>
      <c r="G86" t="str">
        <f t="shared" si="23"/>
        <v>ACTAAC</v>
      </c>
      <c r="H86" s="1" t="str">
        <f t="shared" si="40"/>
        <v>A</v>
      </c>
      <c r="I86" s="1" t="str">
        <f t="shared" si="40"/>
        <v>C</v>
      </c>
      <c r="J86" s="1" t="str">
        <f t="shared" si="40"/>
        <v>T</v>
      </c>
      <c r="K86" s="1" t="str">
        <f t="shared" si="40"/>
        <v>A</v>
      </c>
      <c r="L86" s="1" t="str">
        <f t="shared" si="40"/>
        <v>A</v>
      </c>
      <c r="M86" s="1" t="str">
        <f t="shared" si="40"/>
        <v>C</v>
      </c>
      <c r="N86" s="3">
        <f t="shared" si="34"/>
        <v>-0.18443736855723011</v>
      </c>
      <c r="O86" s="3">
        <f t="shared" si="35"/>
        <v>-0.12163714436997379</v>
      </c>
      <c r="P86" s="3">
        <f t="shared" si="36"/>
        <v>0.25143213140968257</v>
      </c>
      <c r="Q86" s="3">
        <f t="shared" si="37"/>
        <v>-0.18443736855723011</v>
      </c>
      <c r="R86" s="3">
        <f t="shared" si="38"/>
        <v>-0.59931863511139971</v>
      </c>
      <c r="S86" s="3">
        <f t="shared" si="39"/>
        <v>-0.12163714436997379</v>
      </c>
      <c r="T86" s="3">
        <f t="shared" si="31"/>
        <v>-0.96003552955612492</v>
      </c>
      <c r="U86" s="3">
        <f t="shared" si="32"/>
        <v>0.38287928220249939</v>
      </c>
      <c r="V86" s="4">
        <f t="shared" si="33"/>
        <v>3.8844531760004932E-3</v>
      </c>
    </row>
    <row r="87" spans="6:23" x14ac:dyDescent="0.25">
      <c r="F87">
        <v>48</v>
      </c>
      <c r="G87" t="str">
        <f t="shared" si="23"/>
        <v>CTAACA</v>
      </c>
      <c r="H87" s="1" t="str">
        <f t="shared" si="40"/>
        <v>C</v>
      </c>
      <c r="I87" s="1" t="str">
        <f t="shared" si="40"/>
        <v>T</v>
      </c>
      <c r="J87" s="1" t="str">
        <f t="shared" si="40"/>
        <v>A</v>
      </c>
      <c r="K87" s="1" t="str">
        <f t="shared" si="40"/>
        <v>A</v>
      </c>
      <c r="L87" s="1" t="str">
        <f t="shared" si="40"/>
        <v>C</v>
      </c>
      <c r="M87" s="1" t="str">
        <f t="shared" si="40"/>
        <v>A</v>
      </c>
      <c r="N87" s="3">
        <f t="shared" si="34"/>
        <v>-1.120700305977876</v>
      </c>
      <c r="O87" s="3">
        <f t="shared" si="35"/>
        <v>0.25143213140968257</v>
      </c>
      <c r="P87" s="3">
        <f t="shared" si="36"/>
        <v>-0.18443736855723011</v>
      </c>
      <c r="Q87" s="3">
        <f t="shared" si="37"/>
        <v>-0.18443736855723011</v>
      </c>
      <c r="R87" s="3">
        <f t="shared" si="38"/>
        <v>0.4630129416490652</v>
      </c>
      <c r="S87" s="3">
        <f t="shared" si="39"/>
        <v>0.40036888251862268</v>
      </c>
      <c r="T87" s="3">
        <f t="shared" si="31"/>
        <v>-0.37476108751496562</v>
      </c>
      <c r="U87" s="3">
        <f t="shared" si="32"/>
        <v>0.68745350039702047</v>
      </c>
      <c r="V87" s="4">
        <f t="shared" si="33"/>
        <v>6.9744722608352993E-3</v>
      </c>
    </row>
    <row r="88" spans="6:23" x14ac:dyDescent="0.25">
      <c r="F88">
        <v>49</v>
      </c>
      <c r="G88" t="str">
        <f t="shared" si="23"/>
        <v>TAACAT</v>
      </c>
      <c r="H88" s="1" t="str">
        <f t="shared" si="40"/>
        <v>T</v>
      </c>
      <c r="I88" s="1" t="str">
        <f t="shared" si="40"/>
        <v>A</v>
      </c>
      <c r="J88" s="1" t="str">
        <f t="shared" si="40"/>
        <v>A</v>
      </c>
      <c r="K88" s="1" t="str">
        <f t="shared" si="40"/>
        <v>C</v>
      </c>
      <c r="L88" s="1" t="str">
        <f t="shared" si="40"/>
        <v>A</v>
      </c>
      <c r="M88" s="1" t="str">
        <f t="shared" si="40"/>
        <v>T</v>
      </c>
      <c r="N88" s="3">
        <f t="shared" si="34"/>
        <v>0.51440403535464496</v>
      </c>
      <c r="O88" s="3">
        <f t="shared" si="35"/>
        <v>-0.18443736855723011</v>
      </c>
      <c r="P88" s="3">
        <f t="shared" si="36"/>
        <v>-0.18443736855723011</v>
      </c>
      <c r="Q88" s="3">
        <f t="shared" si="37"/>
        <v>1.199728555334125</v>
      </c>
      <c r="R88" s="3">
        <f t="shared" si="38"/>
        <v>-0.59931863511139971</v>
      </c>
      <c r="S88" s="3">
        <f t="shared" si="39"/>
        <v>0.25143213140968257</v>
      </c>
      <c r="T88" s="3">
        <f t="shared" si="31"/>
        <v>0.99737134987259268</v>
      </c>
      <c r="U88" s="3">
        <f t="shared" si="32"/>
        <v>2.7111457997547634</v>
      </c>
      <c r="V88" s="4">
        <f t="shared" si="33"/>
        <v>2.7505585708050728E-2</v>
      </c>
    </row>
    <row r="89" spans="6:23" x14ac:dyDescent="0.25">
      <c r="F89">
        <v>50</v>
      </c>
      <c r="G89" t="str">
        <f t="shared" si="23"/>
        <v>AACATA</v>
      </c>
      <c r="H89" s="1" t="str">
        <f t="shared" si="40"/>
        <v>A</v>
      </c>
      <c r="I89" s="1" t="str">
        <f t="shared" si="40"/>
        <v>A</v>
      </c>
      <c r="J89" s="1" t="str">
        <f t="shared" si="40"/>
        <v>C</v>
      </c>
      <c r="K89" s="1" t="str">
        <f t="shared" si="40"/>
        <v>A</v>
      </c>
      <c r="L89" s="1" t="str">
        <f t="shared" si="40"/>
        <v>T</v>
      </c>
      <c r="M89" s="1" t="str">
        <f t="shared" si="40"/>
        <v>A</v>
      </c>
      <c r="N89" s="3">
        <f t="shared" si="34"/>
        <v>-0.18443736855723011</v>
      </c>
      <c r="O89" s="3">
        <f t="shared" si="35"/>
        <v>-0.18443736855723011</v>
      </c>
      <c r="P89" s="3">
        <f t="shared" si="36"/>
        <v>0.4630129416490652</v>
      </c>
      <c r="Q89" s="3">
        <f t="shared" si="37"/>
        <v>-0.18443736855723011</v>
      </c>
      <c r="R89" s="3">
        <f t="shared" si="38"/>
        <v>0.25143213140968257</v>
      </c>
      <c r="S89" s="3">
        <f t="shared" si="39"/>
        <v>0.40036888251862268</v>
      </c>
      <c r="T89" s="3">
        <f t="shared" si="31"/>
        <v>0.56150184990568008</v>
      </c>
      <c r="U89" s="3">
        <f t="shared" si="32"/>
        <v>1.7533037229817467</v>
      </c>
      <c r="V89" s="4">
        <f t="shared" si="33"/>
        <v>1.7787920453810013E-2</v>
      </c>
    </row>
    <row r="90" spans="6:23" x14ac:dyDescent="0.25">
      <c r="F90">
        <v>51</v>
      </c>
      <c r="G90" t="str">
        <f t="shared" si="23"/>
        <v>ACATAA</v>
      </c>
      <c r="H90" s="1" t="str">
        <f t="shared" si="40"/>
        <v>A</v>
      </c>
      <c r="I90" s="1" t="str">
        <f t="shared" si="40"/>
        <v>C</v>
      </c>
      <c r="J90" s="1" t="str">
        <f t="shared" si="40"/>
        <v>A</v>
      </c>
      <c r="K90" s="1" t="str">
        <f t="shared" si="40"/>
        <v>T</v>
      </c>
      <c r="L90" s="1" t="str">
        <f t="shared" si="40"/>
        <v>A</v>
      </c>
      <c r="M90" s="1" t="str">
        <f t="shared" si="40"/>
        <v>A</v>
      </c>
      <c r="N90" s="3">
        <f t="shared" si="34"/>
        <v>-0.18443736855723011</v>
      </c>
      <c r="O90" s="3">
        <f t="shared" si="35"/>
        <v>-0.12163714436997379</v>
      </c>
      <c r="P90" s="3">
        <f t="shared" si="36"/>
        <v>-0.18443736855723011</v>
      </c>
      <c r="Q90" s="3">
        <f t="shared" si="37"/>
        <v>-0.48528348227537732</v>
      </c>
      <c r="R90" s="3">
        <f t="shared" si="38"/>
        <v>-0.59931863511139971</v>
      </c>
      <c r="S90" s="3">
        <f t="shared" si="39"/>
        <v>0.40036888251862268</v>
      </c>
      <c r="T90" s="3">
        <f t="shared" si="31"/>
        <v>-1.1747451163525884</v>
      </c>
      <c r="U90" s="3">
        <f t="shared" si="32"/>
        <v>0.30889770262812155</v>
      </c>
      <c r="V90" s="4">
        <f t="shared" si="33"/>
        <v>3.133882447571173E-3</v>
      </c>
    </row>
    <row r="91" spans="6:23" x14ac:dyDescent="0.25">
      <c r="F91">
        <v>52</v>
      </c>
      <c r="G91" t="str">
        <f t="shared" si="23"/>
        <v>CATAAC</v>
      </c>
      <c r="H91" s="1" t="str">
        <f t="shared" si="40"/>
        <v>C</v>
      </c>
      <c r="I91" s="1" t="str">
        <f t="shared" si="40"/>
        <v>A</v>
      </c>
      <c r="J91" s="1" t="str">
        <f t="shared" si="40"/>
        <v>T</v>
      </c>
      <c r="K91" s="1" t="str">
        <f t="shared" si="40"/>
        <v>A</v>
      </c>
      <c r="L91" s="1" t="str">
        <f t="shared" si="40"/>
        <v>A</v>
      </c>
      <c r="M91" s="1" t="str">
        <f t="shared" si="40"/>
        <v>C</v>
      </c>
      <c r="N91" s="3">
        <f t="shared" si="34"/>
        <v>-1.120700305977876</v>
      </c>
      <c r="O91" s="3">
        <f t="shared" si="35"/>
        <v>-0.18443736855723011</v>
      </c>
      <c r="P91" s="3">
        <f t="shared" si="36"/>
        <v>0.25143213140968257</v>
      </c>
      <c r="Q91" s="3">
        <f t="shared" si="37"/>
        <v>-0.18443736855723011</v>
      </c>
      <c r="R91" s="3">
        <f t="shared" si="38"/>
        <v>-0.59931863511139971</v>
      </c>
      <c r="S91" s="3">
        <f t="shared" si="39"/>
        <v>-0.12163714436997379</v>
      </c>
      <c r="T91" s="3">
        <f t="shared" si="31"/>
        <v>-1.9590986911640269</v>
      </c>
      <c r="U91" s="3">
        <f t="shared" si="32"/>
        <v>0.14098543509134093</v>
      </c>
      <c r="V91" s="4">
        <f t="shared" si="33"/>
        <v>1.4303498428016946E-3</v>
      </c>
    </row>
    <row r="92" spans="6:23" x14ac:dyDescent="0.25">
      <c r="F92">
        <v>53</v>
      </c>
      <c r="G92" t="str">
        <f t="shared" si="23"/>
        <v>ATAACT</v>
      </c>
      <c r="H92" s="1" t="str">
        <f t="shared" si="40"/>
        <v>A</v>
      </c>
      <c r="I92" s="1" t="str">
        <f t="shared" si="40"/>
        <v>T</v>
      </c>
      <c r="J92" s="1" t="str">
        <f t="shared" si="40"/>
        <v>A</v>
      </c>
      <c r="K92" s="1" t="str">
        <f t="shared" si="40"/>
        <v>A</v>
      </c>
      <c r="L92" s="1" t="str">
        <f t="shared" si="40"/>
        <v>C</v>
      </c>
      <c r="M92" s="1" t="str">
        <f t="shared" si="40"/>
        <v>T</v>
      </c>
      <c r="N92" s="3">
        <f t="shared" si="34"/>
        <v>-0.18443736855723011</v>
      </c>
      <c r="O92" s="3">
        <f t="shared" si="35"/>
        <v>0.25143213140968257</v>
      </c>
      <c r="P92" s="3">
        <f t="shared" si="36"/>
        <v>-0.18443736855723011</v>
      </c>
      <c r="Q92" s="3">
        <f t="shared" si="37"/>
        <v>-0.18443736855723011</v>
      </c>
      <c r="R92" s="3">
        <f t="shared" si="38"/>
        <v>0.4630129416490652</v>
      </c>
      <c r="S92" s="3">
        <f t="shared" si="39"/>
        <v>0.25143213140968257</v>
      </c>
      <c r="T92" s="3">
        <f t="shared" si="31"/>
        <v>0.41256509879674003</v>
      </c>
      <c r="U92" s="3">
        <f t="shared" si="32"/>
        <v>1.5106878830701427</v>
      </c>
      <c r="V92" s="4">
        <f t="shared" si="33"/>
        <v>1.5326492234264251E-2</v>
      </c>
    </row>
    <row r="93" spans="6:23" x14ac:dyDescent="0.25">
      <c r="F93">
        <v>54</v>
      </c>
      <c r="G93" t="str">
        <f t="shared" si="23"/>
        <v>TAACTT</v>
      </c>
      <c r="H93" s="1" t="str">
        <f t="shared" si="40"/>
        <v>T</v>
      </c>
      <c r="I93" s="1" t="str">
        <f t="shared" si="40"/>
        <v>A</v>
      </c>
      <c r="J93" s="1" t="str">
        <f t="shared" si="40"/>
        <v>A</v>
      </c>
      <c r="K93" s="1" t="str">
        <f t="shared" si="40"/>
        <v>C</v>
      </c>
      <c r="L93" s="1" t="str">
        <f t="shared" si="40"/>
        <v>T</v>
      </c>
      <c r="M93" s="1" t="str">
        <f t="shared" si="40"/>
        <v>T</v>
      </c>
      <c r="N93" s="3">
        <f t="shared" si="34"/>
        <v>0.51440403535464496</v>
      </c>
      <c r="O93" s="3">
        <f t="shared" si="35"/>
        <v>-0.18443736855723011</v>
      </c>
      <c r="P93" s="3">
        <f t="shared" si="36"/>
        <v>-0.18443736855723011</v>
      </c>
      <c r="Q93" s="3">
        <f t="shared" si="37"/>
        <v>1.199728555334125</v>
      </c>
      <c r="R93" s="3">
        <f t="shared" si="38"/>
        <v>0.25143213140968257</v>
      </c>
      <c r="S93" s="3">
        <f t="shared" si="39"/>
        <v>0.25143213140968257</v>
      </c>
      <c r="T93" s="3">
        <f t="shared" si="31"/>
        <v>1.848122116393675</v>
      </c>
      <c r="U93" s="3">
        <f t="shared" si="32"/>
        <v>6.3478877285477786</v>
      </c>
      <c r="V93" s="4">
        <f t="shared" si="33"/>
        <v>6.4401689499121742E-2</v>
      </c>
    </row>
    <row r="94" spans="6:23" x14ac:dyDescent="0.25">
      <c r="F94">
        <v>55</v>
      </c>
      <c r="G94" t="str">
        <f t="shared" si="23"/>
        <v>AACTTA</v>
      </c>
      <c r="H94" s="1" t="str">
        <f t="shared" si="40"/>
        <v>A</v>
      </c>
      <c r="I94" s="1" t="str">
        <f t="shared" si="40"/>
        <v>A</v>
      </c>
      <c r="J94" s="1" t="str">
        <f t="shared" si="40"/>
        <v>C</v>
      </c>
      <c r="K94" s="1" t="str">
        <f t="shared" si="40"/>
        <v>T</v>
      </c>
      <c r="L94" s="1" t="str">
        <f t="shared" si="40"/>
        <v>T</v>
      </c>
      <c r="M94" s="1" t="str">
        <f t="shared" si="40"/>
        <v>A</v>
      </c>
      <c r="N94" s="3">
        <f t="shared" si="34"/>
        <v>-0.18443736855723011</v>
      </c>
      <c r="O94" s="3">
        <f t="shared" si="35"/>
        <v>-0.18443736855723011</v>
      </c>
      <c r="P94" s="3">
        <f t="shared" si="36"/>
        <v>0.4630129416490652</v>
      </c>
      <c r="Q94" s="3">
        <f t="shared" si="37"/>
        <v>-0.48528348227537732</v>
      </c>
      <c r="R94" s="3">
        <f t="shared" si="38"/>
        <v>0.25143213140968257</v>
      </c>
      <c r="S94" s="3">
        <f t="shared" si="39"/>
        <v>0.40036888251862268</v>
      </c>
      <c r="T94" s="3">
        <f t="shared" si="31"/>
        <v>0.2606557361875329</v>
      </c>
      <c r="U94" s="3">
        <f t="shared" si="32"/>
        <v>1.2977808095507057</v>
      </c>
      <c r="V94" s="4">
        <f t="shared" si="33"/>
        <v>1.316647053455749E-2</v>
      </c>
    </row>
    <row r="95" spans="6:23" x14ac:dyDescent="0.25">
      <c r="F95">
        <v>56</v>
      </c>
      <c r="G95" t="str">
        <f t="shared" si="23"/>
        <v>ACTTAT</v>
      </c>
      <c r="H95" s="1" t="str">
        <f t="shared" si="40"/>
        <v>A</v>
      </c>
      <c r="I95" s="1" t="str">
        <f t="shared" si="40"/>
        <v>C</v>
      </c>
      <c r="J95" s="1" t="str">
        <f t="shared" si="40"/>
        <v>T</v>
      </c>
      <c r="K95" s="1" t="str">
        <f t="shared" si="40"/>
        <v>T</v>
      </c>
      <c r="L95" s="1" t="str">
        <f t="shared" si="40"/>
        <v>A</v>
      </c>
      <c r="M95" s="1" t="str">
        <f t="shared" si="40"/>
        <v>T</v>
      </c>
      <c r="N95" s="3">
        <f t="shared" si="34"/>
        <v>-0.18443736855723011</v>
      </c>
      <c r="O95" s="3">
        <f t="shared" si="35"/>
        <v>-0.12163714436997379</v>
      </c>
      <c r="P95" s="3">
        <f t="shared" si="36"/>
        <v>0.25143213140968257</v>
      </c>
      <c r="Q95" s="3">
        <f t="shared" si="37"/>
        <v>-0.48528348227537732</v>
      </c>
      <c r="R95" s="3">
        <f t="shared" si="38"/>
        <v>-0.59931863511139971</v>
      </c>
      <c r="S95" s="3">
        <f t="shared" si="39"/>
        <v>0.25143213140968257</v>
      </c>
      <c r="T95" s="3">
        <f t="shared" si="31"/>
        <v>-0.88781236749461589</v>
      </c>
      <c r="U95" s="3">
        <f t="shared" si="32"/>
        <v>0.41155509998754231</v>
      </c>
      <c r="V95" s="4">
        <f t="shared" si="33"/>
        <v>4.1753800468114577E-3</v>
      </c>
    </row>
    <row r="96" spans="6:23" x14ac:dyDescent="0.25">
      <c r="F96">
        <v>57</v>
      </c>
      <c r="G96" t="str">
        <f t="shared" si="23"/>
        <v>CTTATT</v>
      </c>
      <c r="H96" s="1" t="str">
        <f t="shared" si="40"/>
        <v>C</v>
      </c>
      <c r="I96" s="1" t="str">
        <f t="shared" si="40"/>
        <v>T</v>
      </c>
      <c r="J96" s="1" t="str">
        <f t="shared" si="40"/>
        <v>T</v>
      </c>
      <c r="K96" s="1" t="str">
        <f t="shared" si="40"/>
        <v>A</v>
      </c>
      <c r="L96" s="1" t="str">
        <f t="shared" si="40"/>
        <v>T</v>
      </c>
      <c r="M96" s="1" t="str">
        <f t="shared" si="40"/>
        <v>T</v>
      </c>
      <c r="N96" s="3">
        <f t="shared" si="34"/>
        <v>-1.120700305977876</v>
      </c>
      <c r="O96" s="3">
        <f t="shared" si="35"/>
        <v>0.25143213140968257</v>
      </c>
      <c r="P96" s="3">
        <f t="shared" si="36"/>
        <v>0.25143213140968257</v>
      </c>
      <c r="Q96" s="3">
        <f t="shared" si="37"/>
        <v>-0.18443736855723011</v>
      </c>
      <c r="R96" s="3">
        <f t="shared" si="38"/>
        <v>0.25143213140968257</v>
      </c>
      <c r="S96" s="3">
        <f t="shared" si="39"/>
        <v>0.25143213140968257</v>
      </c>
      <c r="T96" s="3">
        <f t="shared" si="31"/>
        <v>-0.29940914889637582</v>
      </c>
      <c r="U96" s="3">
        <f t="shared" si="32"/>
        <v>0.74125606328214666</v>
      </c>
      <c r="V96" s="4">
        <f t="shared" si="33"/>
        <v>7.5203193358555692E-3</v>
      </c>
    </row>
    <row r="97" spans="6:27" x14ac:dyDescent="0.25">
      <c r="F97">
        <v>58</v>
      </c>
      <c r="G97" t="str">
        <f t="shared" si="23"/>
        <v>TTATTT</v>
      </c>
      <c r="H97" s="1" t="str">
        <f t="shared" si="40"/>
        <v>T</v>
      </c>
      <c r="I97" s="1" t="str">
        <f t="shared" si="40"/>
        <v>T</v>
      </c>
      <c r="J97" s="1" t="str">
        <f t="shared" si="40"/>
        <v>A</v>
      </c>
      <c r="K97" s="1" t="str">
        <f t="shared" si="40"/>
        <v>T</v>
      </c>
      <c r="L97" s="1" t="str">
        <f t="shared" si="40"/>
        <v>T</v>
      </c>
      <c r="M97" s="1" t="str">
        <f t="shared" si="40"/>
        <v>T</v>
      </c>
      <c r="N97" s="3">
        <f t="shared" si="34"/>
        <v>0.51440403535464496</v>
      </c>
      <c r="O97" s="3">
        <f t="shared" si="35"/>
        <v>0.25143213140968257</v>
      </c>
      <c r="P97" s="3">
        <f t="shared" si="36"/>
        <v>-0.18443736855723011</v>
      </c>
      <c r="Q97" s="3">
        <f t="shared" si="37"/>
        <v>-0.48528348227537732</v>
      </c>
      <c r="R97" s="3">
        <f t="shared" si="38"/>
        <v>0.25143213140968257</v>
      </c>
      <c r="S97" s="3">
        <f t="shared" si="39"/>
        <v>0.25143213140968257</v>
      </c>
      <c r="T97" s="3">
        <f t="shared" si="31"/>
        <v>0.59897957875108521</v>
      </c>
      <c r="U97" s="3">
        <f t="shared" si="32"/>
        <v>1.8202604199752301</v>
      </c>
      <c r="V97" s="4">
        <f t="shared" si="33"/>
        <v>1.8467221127366127E-2</v>
      </c>
    </row>
    <row r="98" spans="6:27" x14ac:dyDescent="0.25">
      <c r="F98">
        <v>59</v>
      </c>
      <c r="G98" t="str">
        <f t="shared" si="23"/>
        <v>TATTTA</v>
      </c>
      <c r="H98" s="1" t="str">
        <f t="shared" si="40"/>
        <v>T</v>
      </c>
      <c r="I98" s="1" t="str">
        <f t="shared" si="40"/>
        <v>A</v>
      </c>
      <c r="J98" s="1" t="str">
        <f t="shared" si="40"/>
        <v>T</v>
      </c>
      <c r="K98" s="1" t="str">
        <f t="shared" si="40"/>
        <v>T</v>
      </c>
      <c r="L98" s="1" t="str">
        <f t="shared" si="40"/>
        <v>T</v>
      </c>
      <c r="M98" s="1" t="str">
        <f t="shared" si="40"/>
        <v>A</v>
      </c>
      <c r="N98" s="3">
        <f t="shared" si="34"/>
        <v>0.51440403535464496</v>
      </c>
      <c r="O98" s="3">
        <f t="shared" si="35"/>
        <v>-0.18443736855723011</v>
      </c>
      <c r="P98" s="3">
        <f t="shared" si="36"/>
        <v>0.25143213140968257</v>
      </c>
      <c r="Q98" s="3">
        <f t="shared" si="37"/>
        <v>-0.48528348227537732</v>
      </c>
      <c r="R98" s="3">
        <f t="shared" si="38"/>
        <v>0.25143213140968257</v>
      </c>
      <c r="S98" s="3">
        <f t="shared" si="39"/>
        <v>0.40036888251862268</v>
      </c>
      <c r="T98" s="3">
        <f t="shared" si="31"/>
        <v>0.74791632986002532</v>
      </c>
      <c r="U98" s="3">
        <f t="shared" si="32"/>
        <v>2.1125934793710832</v>
      </c>
      <c r="V98" s="4">
        <f t="shared" si="33"/>
        <v>2.1433049088826796E-2</v>
      </c>
    </row>
    <row r="99" spans="6:27" x14ac:dyDescent="0.25">
      <c r="F99">
        <v>60</v>
      </c>
      <c r="G99" t="str">
        <f t="shared" si="23"/>
        <v>ATTTAC</v>
      </c>
      <c r="H99" s="1" t="str">
        <f t="shared" si="40"/>
        <v>A</v>
      </c>
      <c r="I99" s="1" t="str">
        <f t="shared" si="40"/>
        <v>T</v>
      </c>
      <c r="J99" s="1" t="str">
        <f t="shared" si="40"/>
        <v>T</v>
      </c>
      <c r="K99" s="1" t="str">
        <f t="shared" ref="I99:M103" si="41">MID($G99,K$39,1)</f>
        <v>T</v>
      </c>
      <c r="L99" s="1" t="str">
        <f t="shared" si="41"/>
        <v>A</v>
      </c>
      <c r="M99" s="1" t="str">
        <f t="shared" si="41"/>
        <v>C</v>
      </c>
      <c r="N99" s="3">
        <f t="shared" si="34"/>
        <v>-0.18443736855723011</v>
      </c>
      <c r="O99" s="3">
        <f t="shared" si="35"/>
        <v>0.25143213140968257</v>
      </c>
      <c r="P99" s="3">
        <f t="shared" si="36"/>
        <v>0.25143213140968257</v>
      </c>
      <c r="Q99" s="3">
        <f t="shared" si="37"/>
        <v>-0.48528348227537732</v>
      </c>
      <c r="R99" s="3">
        <f t="shared" si="38"/>
        <v>-0.59931863511139971</v>
      </c>
      <c r="S99" s="3">
        <f t="shared" si="39"/>
        <v>-0.12163714436997379</v>
      </c>
      <c r="T99" s="3">
        <f t="shared" si="31"/>
        <v>-0.88781236749461578</v>
      </c>
      <c r="U99" s="3">
        <f t="shared" si="32"/>
        <v>0.41155509998754236</v>
      </c>
      <c r="V99" s="4">
        <f t="shared" si="33"/>
        <v>4.1753800468114586E-3</v>
      </c>
    </row>
    <row r="100" spans="6:27" x14ac:dyDescent="0.25">
      <c r="F100">
        <v>61</v>
      </c>
      <c r="G100" t="str">
        <f t="shared" si="23"/>
        <v>TTTACA</v>
      </c>
      <c r="H100" s="1" t="str">
        <f t="shared" ref="H100:H103" si="42">MID($G100,H$39,1)</f>
        <v>T</v>
      </c>
      <c r="I100" s="1" t="str">
        <f t="shared" si="41"/>
        <v>T</v>
      </c>
      <c r="J100" s="1" t="str">
        <f t="shared" si="41"/>
        <v>T</v>
      </c>
      <c r="K100" s="1" t="str">
        <f t="shared" si="41"/>
        <v>A</v>
      </c>
      <c r="L100" s="1" t="str">
        <f t="shared" si="41"/>
        <v>C</v>
      </c>
      <c r="M100" s="1" t="str">
        <f t="shared" si="41"/>
        <v>A</v>
      </c>
      <c r="N100" s="3">
        <f t="shared" si="34"/>
        <v>0.51440403535464496</v>
      </c>
      <c r="O100" s="3">
        <f t="shared" si="35"/>
        <v>0.25143213140968257</v>
      </c>
      <c r="P100" s="3">
        <f t="shared" si="36"/>
        <v>0.25143213140968257</v>
      </c>
      <c r="Q100" s="3">
        <f t="shared" si="37"/>
        <v>-0.18443736855723011</v>
      </c>
      <c r="R100" s="3">
        <f t="shared" si="38"/>
        <v>0.4630129416490652</v>
      </c>
      <c r="S100" s="3">
        <f t="shared" si="39"/>
        <v>0.40036888251862268</v>
      </c>
      <c r="T100" s="3">
        <f t="shared" si="31"/>
        <v>1.6962127537844678</v>
      </c>
      <c r="U100" s="3">
        <f t="shared" si="32"/>
        <v>5.4532554127259258</v>
      </c>
      <c r="V100" s="4">
        <f t="shared" si="33"/>
        <v>5.5325310854249257E-2</v>
      </c>
    </row>
    <row r="101" spans="6:27" x14ac:dyDescent="0.25">
      <c r="F101">
        <v>62</v>
      </c>
      <c r="G101" t="str">
        <f t="shared" si="23"/>
        <v>TTACAT</v>
      </c>
      <c r="H101" s="1" t="str">
        <f t="shared" si="42"/>
        <v>T</v>
      </c>
      <c r="I101" s="1" t="str">
        <f t="shared" si="41"/>
        <v>T</v>
      </c>
      <c r="J101" s="1" t="str">
        <f t="shared" si="41"/>
        <v>A</v>
      </c>
      <c r="K101" s="1" t="str">
        <f t="shared" si="41"/>
        <v>C</v>
      </c>
      <c r="L101" s="1" t="str">
        <f t="shared" si="41"/>
        <v>A</v>
      </c>
      <c r="M101" s="1" t="str">
        <f t="shared" si="41"/>
        <v>T</v>
      </c>
      <c r="N101" s="3">
        <f t="shared" si="34"/>
        <v>0.51440403535464496</v>
      </c>
      <c r="O101" s="3">
        <f t="shared" si="35"/>
        <v>0.25143213140968257</v>
      </c>
      <c r="P101" s="3">
        <f t="shared" si="36"/>
        <v>-0.18443736855723011</v>
      </c>
      <c r="Q101" s="3">
        <f t="shared" si="37"/>
        <v>1.199728555334125</v>
      </c>
      <c r="R101" s="3">
        <f t="shared" si="38"/>
        <v>-0.59931863511139971</v>
      </c>
      <c r="S101" s="3">
        <f t="shared" si="39"/>
        <v>0.25143213140968257</v>
      </c>
      <c r="T101" s="3">
        <f t="shared" si="31"/>
        <v>1.4332408498395053</v>
      </c>
      <c r="U101" s="3">
        <f t="shared" si="32"/>
        <v>4.1922636969181966</v>
      </c>
      <c r="V101" s="4">
        <f t="shared" si="33"/>
        <v>4.2532079402282041E-2</v>
      </c>
    </row>
    <row r="102" spans="6:27" x14ac:dyDescent="0.25">
      <c r="F102">
        <v>63</v>
      </c>
      <c r="G102" t="str">
        <f t="shared" si="23"/>
        <v>TACATA</v>
      </c>
      <c r="H102" s="1" t="str">
        <f t="shared" si="42"/>
        <v>T</v>
      </c>
      <c r="I102" s="1" t="str">
        <f t="shared" si="41"/>
        <v>A</v>
      </c>
      <c r="J102" s="1" t="str">
        <f t="shared" si="41"/>
        <v>C</v>
      </c>
      <c r="K102" s="1" t="str">
        <f t="shared" si="41"/>
        <v>A</v>
      </c>
      <c r="L102" s="1" t="str">
        <f t="shared" si="41"/>
        <v>T</v>
      </c>
      <c r="M102" s="1" t="str">
        <f t="shared" si="41"/>
        <v>A</v>
      </c>
      <c r="N102" s="3">
        <f t="shared" si="34"/>
        <v>0.51440403535464496</v>
      </c>
      <c r="O102" s="3">
        <f t="shared" si="35"/>
        <v>-0.18443736855723011</v>
      </c>
      <c r="P102" s="3">
        <f t="shared" si="36"/>
        <v>0.4630129416490652</v>
      </c>
      <c r="Q102" s="3">
        <f t="shared" si="37"/>
        <v>-0.18443736855723011</v>
      </c>
      <c r="R102" s="3">
        <f t="shared" si="38"/>
        <v>0.25143213140968257</v>
      </c>
      <c r="S102" s="3">
        <f t="shared" si="39"/>
        <v>0.40036888251862268</v>
      </c>
      <c r="T102" s="3">
        <f t="shared" si="31"/>
        <v>1.2603432538175552</v>
      </c>
      <c r="U102" s="3">
        <f t="shared" si="32"/>
        <v>3.5266318094613678</v>
      </c>
      <c r="V102" s="4">
        <f t="shared" si="33"/>
        <v>3.5778995546699111E-2</v>
      </c>
    </row>
    <row r="103" spans="6:27" x14ac:dyDescent="0.25">
      <c r="F103">
        <v>64</v>
      </c>
      <c r="G103" t="str">
        <f t="shared" si="23"/>
        <v>ACATAG</v>
      </c>
      <c r="H103" s="1" t="str">
        <f t="shared" si="42"/>
        <v>A</v>
      </c>
      <c r="I103" s="1" t="str">
        <f t="shared" si="41"/>
        <v>C</v>
      </c>
      <c r="J103" s="1" t="str">
        <f t="shared" si="41"/>
        <v>A</v>
      </c>
      <c r="K103" s="1" t="str">
        <f t="shared" si="41"/>
        <v>T</v>
      </c>
      <c r="L103" s="1" t="str">
        <f t="shared" si="41"/>
        <v>A</v>
      </c>
      <c r="M103" s="1" t="str">
        <f t="shared" si="41"/>
        <v>G</v>
      </c>
      <c r="N103" s="3">
        <f t="shared" si="34"/>
        <v>-0.18443736855723011</v>
      </c>
      <c r="O103" s="3">
        <f t="shared" si="35"/>
        <v>-0.12163714436997379</v>
      </c>
      <c r="P103" s="3">
        <f t="shared" si="36"/>
        <v>-0.18443736855723011</v>
      </c>
      <c r="Q103" s="3">
        <f t="shared" si="37"/>
        <v>-0.48528348227537732</v>
      </c>
      <c r="R103" s="3">
        <f t="shared" si="38"/>
        <v>-0.59931863511139971</v>
      </c>
      <c r="S103" s="3">
        <f t="shared" si="39"/>
        <v>-10.654273462625042</v>
      </c>
      <c r="T103" s="3">
        <f t="shared" si="31"/>
        <v>-12.229387461496254</v>
      </c>
      <c r="U103" s="3">
        <f t="shared" si="32"/>
        <v>4.8847743718152587E-6</v>
      </c>
      <c r="V103" s="4">
        <f t="shared" si="33"/>
        <v>4.9557858585328626E-8</v>
      </c>
    </row>
    <row r="104" spans="6:27" x14ac:dyDescent="0.25">
      <c r="N104" s="4"/>
      <c r="O104" s="4"/>
      <c r="P104" s="4"/>
      <c r="Q104" s="4"/>
      <c r="R104" s="4"/>
      <c r="S104" s="4"/>
      <c r="T104" s="4">
        <f>MAX(T40:T103)</f>
        <v>2.4329283674695281</v>
      </c>
      <c r="U104" s="3">
        <f>SUM(U40:U103)</f>
        <v>98.567099371427915</v>
      </c>
      <c r="V104" s="3">
        <f>SUM(V40:V103)</f>
        <v>1.0000000000000004</v>
      </c>
    </row>
    <row r="105" spans="6:27" x14ac:dyDescent="0.25">
      <c r="H105">
        <f>H18</f>
        <v>301</v>
      </c>
      <c r="I105" t="s">
        <v>0</v>
      </c>
      <c r="J105">
        <f>IF(H$84=$I23,J23+1,J23)</f>
        <v>4</v>
      </c>
      <c r="K105">
        <f t="shared" ref="K105:O105" si="43">IF(I$84=$I23,K23+1,K23)</f>
        <v>4</v>
      </c>
      <c r="L105" s="2">
        <f t="shared" si="43"/>
        <v>5</v>
      </c>
      <c r="M105">
        <f t="shared" si="43"/>
        <v>4</v>
      </c>
      <c r="N105">
        <f t="shared" si="43"/>
        <v>3</v>
      </c>
      <c r="O105" s="2">
        <f t="shared" si="43"/>
        <v>7</v>
      </c>
      <c r="P105">
        <f>H105-SUM(J105:O105)</f>
        <v>274</v>
      </c>
      <c r="Q105" t="s">
        <v>57</v>
      </c>
      <c r="X105" s="2"/>
      <c r="AA105" s="2"/>
    </row>
    <row r="106" spans="6:27" x14ac:dyDescent="0.25">
      <c r="H106">
        <f t="shared" ref="H106:H108" si="44">H19</f>
        <v>148</v>
      </c>
      <c r="I106" t="s">
        <v>1</v>
      </c>
      <c r="J106">
        <f t="shared" ref="J106:J108" si="45">IF(H$84=$I24,J24+1,J24)</f>
        <v>1</v>
      </c>
      <c r="K106">
        <f t="shared" ref="K106:K108" si="46">IF(I$84=$I24,K24+1,K24)</f>
        <v>2</v>
      </c>
      <c r="L106">
        <f t="shared" ref="L106:L108" si="47">IF(J$84=$I24,L24+1,L24)</f>
        <v>3</v>
      </c>
      <c r="M106" s="2">
        <f t="shared" ref="M106:M108" si="48">IF(K$84=$I24,M24+1,M24)</f>
        <v>6</v>
      </c>
      <c r="N106">
        <f t="shared" ref="N106:N108" si="49">IF(L$84=$I24,N24+1,N24)</f>
        <v>3</v>
      </c>
      <c r="O106">
        <f t="shared" ref="O106:O108" si="50">IF(M$84=$I24,O24+1,O24)</f>
        <v>2</v>
      </c>
      <c r="P106">
        <f t="shared" ref="P106:P108" si="51">H106-SUM(J106:O106)</f>
        <v>131</v>
      </c>
      <c r="Y106" s="2"/>
    </row>
    <row r="107" spans="6:27" x14ac:dyDescent="0.25">
      <c r="H107">
        <f t="shared" si="44"/>
        <v>135</v>
      </c>
      <c r="I107" t="s">
        <v>2</v>
      </c>
      <c r="J107">
        <f t="shared" si="45"/>
        <v>2</v>
      </c>
      <c r="K107">
        <f t="shared" si="46"/>
        <v>2</v>
      </c>
      <c r="L107">
        <f t="shared" si="47"/>
        <v>1</v>
      </c>
      <c r="M107">
        <f t="shared" si="48"/>
        <v>1</v>
      </c>
      <c r="N107">
        <f t="shared" si="49"/>
        <v>2</v>
      </c>
      <c r="O107">
        <f t="shared" si="50"/>
        <v>0</v>
      </c>
      <c r="P107">
        <f t="shared" si="51"/>
        <v>127</v>
      </c>
    </row>
    <row r="108" spans="6:27" x14ac:dyDescent="0.25">
      <c r="H108">
        <f t="shared" si="44"/>
        <v>284</v>
      </c>
      <c r="I108" t="s">
        <v>3</v>
      </c>
      <c r="J108" s="2">
        <f t="shared" si="45"/>
        <v>7</v>
      </c>
      <c r="K108" s="2">
        <f t="shared" si="46"/>
        <v>6</v>
      </c>
      <c r="L108">
        <f t="shared" si="47"/>
        <v>5</v>
      </c>
      <c r="M108">
        <f t="shared" si="48"/>
        <v>3</v>
      </c>
      <c r="N108" s="2">
        <f t="shared" si="49"/>
        <v>6</v>
      </c>
      <c r="O108">
        <f t="shared" si="50"/>
        <v>5</v>
      </c>
      <c r="P108">
        <f t="shared" si="51"/>
        <v>252</v>
      </c>
      <c r="Q108">
        <f>SUM(J105:P108)</f>
        <v>868</v>
      </c>
      <c r="V108" s="2"/>
      <c r="W108" s="2"/>
    </row>
    <row r="109" spans="6:27" x14ac:dyDescent="0.25">
      <c r="J109">
        <f>SUM(J105:J108)</f>
        <v>14</v>
      </c>
      <c r="K109">
        <f>SUM(K105:K108)</f>
        <v>14</v>
      </c>
      <c r="L109">
        <f t="shared" ref="L109" si="52">SUM(L105:L108)</f>
        <v>14</v>
      </c>
      <c r="M109">
        <f t="shared" ref="M109" si="53">SUM(M105:M108)</f>
        <v>14</v>
      </c>
      <c r="N109">
        <f t="shared" ref="N109" si="54">SUM(N105:N108)</f>
        <v>14</v>
      </c>
      <c r="O109">
        <f t="shared" ref="O109:P109" si="55">SUM(O105:O108)</f>
        <v>14</v>
      </c>
      <c r="P109">
        <f t="shared" si="55"/>
        <v>784</v>
      </c>
      <c r="Z109" s="2"/>
    </row>
    <row r="110" spans="6:27" x14ac:dyDescent="0.25">
      <c r="G110" t="s">
        <v>37</v>
      </c>
    </row>
    <row r="111" spans="6:27" x14ac:dyDescent="0.25">
      <c r="G111" t="s">
        <v>40</v>
      </c>
    </row>
    <row r="112" spans="6:27" x14ac:dyDescent="0.25">
      <c r="G112" t="s">
        <v>41</v>
      </c>
    </row>
  </sheetData>
  <sortState ref="B25:B36">
    <sortCondition ref="B25:B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GibbsSampler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xxia</dc:creator>
  <cp:lastModifiedBy>xxia</cp:lastModifiedBy>
  <dcterms:created xsi:type="dcterms:W3CDTF">2015-01-16T18:12:02Z</dcterms:created>
  <dcterms:modified xsi:type="dcterms:W3CDTF">2015-02-09T22:14:19Z</dcterms:modified>
</cp:coreProperties>
</file>